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opi\AppData\Local\Microsoft\Windows\INetCache\Content.Outlook\M1F23S64\"/>
    </mc:Choice>
  </mc:AlternateContent>
  <bookViews>
    <workbookView xWindow="0" yWindow="0" windowWidth="28800" windowHeight="12435"/>
  </bookViews>
  <sheets>
    <sheet name="Te Ardhurat 3M III 2021" sheetId="1" r:id="rId1"/>
    <sheet name="Shp.Korrente 3M III 2021" sheetId="2" r:id="rId2"/>
    <sheet name="Shp.Kap 3M III 2021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16" i="3" s="1"/>
  <c r="E7" i="3"/>
  <c r="E16" i="3" s="1"/>
  <c r="G8" i="3"/>
  <c r="G9" i="3"/>
  <c r="G12" i="3"/>
  <c r="F8" i="3"/>
  <c r="F9" i="3"/>
  <c r="F10" i="3"/>
  <c r="F11" i="3"/>
  <c r="F12" i="3"/>
  <c r="F13" i="3"/>
  <c r="F14" i="3"/>
  <c r="F15" i="3"/>
  <c r="I8" i="1"/>
  <c r="I11" i="1"/>
  <c r="H7" i="1"/>
  <c r="H8" i="1"/>
  <c r="H9" i="1"/>
  <c r="H11" i="1"/>
  <c r="F8" i="2"/>
  <c r="F9" i="2"/>
  <c r="F10" i="2"/>
  <c r="F11" i="2"/>
  <c r="F12" i="2"/>
  <c r="F13" i="2"/>
  <c r="F14" i="2"/>
  <c r="F15" i="2"/>
  <c r="F16" i="2"/>
  <c r="F17" i="2"/>
  <c r="F19" i="2"/>
  <c r="D7" i="2"/>
  <c r="D18" i="2" s="1"/>
  <c r="E7" i="2"/>
  <c r="E18" i="2" s="1"/>
  <c r="F18" i="2" s="1"/>
  <c r="D20" i="2" l="1"/>
  <c r="E20" i="2"/>
  <c r="F20" i="2" s="1"/>
  <c r="C7" i="2"/>
  <c r="C18" i="2" s="1"/>
  <c r="E10" i="1"/>
  <c r="C20" i="2" l="1"/>
  <c r="G17" i="2" l="1"/>
  <c r="G14" i="2"/>
  <c r="G13" i="2"/>
  <c r="G12" i="2"/>
  <c r="G11" i="2"/>
  <c r="G10" i="2"/>
  <c r="G9" i="2"/>
  <c r="G8" i="2"/>
  <c r="G10" i="1" l="1"/>
  <c r="F10" i="1"/>
  <c r="F12" i="1" s="1"/>
  <c r="H6" i="1"/>
  <c r="I6" i="1"/>
  <c r="I10" i="1" l="1"/>
  <c r="H10" i="1"/>
  <c r="G12" i="1"/>
  <c r="I12" i="1" l="1"/>
  <c r="H12" i="1"/>
  <c r="E12" i="1"/>
  <c r="D12" i="1"/>
  <c r="C11" i="1"/>
  <c r="C9" i="1"/>
  <c r="C8" i="1"/>
  <c r="C7" i="1"/>
  <c r="C6" i="1"/>
  <c r="G18" i="2" l="1"/>
  <c r="G7" i="2"/>
  <c r="F7" i="2"/>
  <c r="C12" i="1"/>
  <c r="G20" i="2"/>
  <c r="C7" i="3" l="1"/>
  <c r="F7" i="3" l="1"/>
  <c r="G7" i="3"/>
  <c r="C16" i="3"/>
  <c r="F16" i="3" l="1"/>
  <c r="G16" i="3"/>
</calcChain>
</file>

<file path=xl/sharedStrings.xml><?xml version="1.0" encoding="utf-8"?>
<sst xmlns="http://schemas.openxmlformats.org/spreadsheetml/2006/main" count="107" uniqueCount="69">
  <si>
    <t>AGJENCIA E SIGURIMIT TË DEPOZITAVE</t>
  </si>
  <si>
    <t>Viti 2018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</si>
  <si>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</si>
  <si>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</si>
  <si>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</si>
  <si>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</si>
  <si>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</si>
  <si>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</si>
  <si>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</si>
  <si>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</si>
  <si>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</si>
  <si>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</si>
  <si>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</si>
  <si>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</si>
  <si>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</si>
  <si>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</si>
  <si>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</si>
  <si>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</si>
  <si>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</si>
  <si>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</si>
  <si>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</si>
  <si>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</si>
  <si>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</si>
  <si>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</si>
  <si>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</si>
  <si>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</si>
  <si>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</si>
  <si>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</si>
  <si>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</si>
  <si>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</si>
  <si>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</si>
  <si>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</si>
  <si>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</si>
  <si>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</si>
  <si>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</si>
  <si>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</si>
  <si>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</si>
  <si>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</si>
  <si>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</si>
  <si>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</si>
  <si>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</si>
  <si>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</si>
  <si>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</si>
  <si>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</si>
  <si>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</si>
  <si>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</si>
  <si>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</si>
  <si>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</si>
  <si>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</si>
  <si>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</si>
  <si>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</si>
  <si>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</si>
  <si>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>PROVIGJONE *</t>
  </si>
  <si>
    <t>Pajisje Informatike</t>
  </si>
  <si>
    <t>Makineri dhe pajisje zyre</t>
  </si>
  <si>
    <t>Viti 2021</t>
  </si>
  <si>
    <t>Plani vjetor 2021</t>
  </si>
  <si>
    <t>*Riklasifikim i nënzërave brenda grupit sipas nevojave në Buxhet, miratuar nga Drejtori i Përgjithshëm</t>
  </si>
  <si>
    <t xml:space="preserve">* Reflektuar neto nga shpenzimet e amortizim prim/skonto nga investimet në Lekë për qëllime të një refleklimi sa më të drejtë të performancës </t>
  </si>
  <si>
    <t>Pasqyra e Realizimit të të Ardhurave për 3 M III 2021</t>
  </si>
  <si>
    <t>Pasqyra e Realizimit të Shpenzimeve Korrente 3 M III 2021</t>
  </si>
  <si>
    <t>Pasqyra e Realizimit të Shpenzimeve Kapitale 3 M III 2021</t>
  </si>
  <si>
    <t>Plani 3 M III</t>
  </si>
  <si>
    <t>Realizimi 3 M III</t>
  </si>
  <si>
    <t>**Pasqyruar "Të ardhurat nga rivlerësimi në monedhë të huaj" ne vlere 1,322,992.84 leke ne "Shpenzimet nga rivlerësimi" me qëllim pasqyrim sa më të saktë të efektit të tij</t>
  </si>
  <si>
    <t>Të ardhura nga interesat në investime*</t>
  </si>
  <si>
    <t>Të ardhura nga veprimtari të tjera**</t>
  </si>
  <si>
    <t>SHPENZIME TË TJERA**</t>
  </si>
  <si>
    <t>**Diferenca rivlerësimi në monedhë të huaj (Fitim) pasqyruar neto nga shpenzimet per rivleresim ne monedhe te huaj ne vleren prej 1,322,992.84 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</si>
</sst>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L_e_k_-;\-* #,##0_L_e_k_-;_-* &quot;-&quot;??_L_e_k_-;_-@_-"/>
    <numFmt numFmtId="165" formatCode="0.0"/>
    <numFmt numFmtId="166" formatCode="0.00_);\(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Perpetua"/>
      <family val="1"/>
    </font>
    <font>
      <i/>
      <sz val="12"/>
      <color theme="1"/>
      <name val="Perpet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vertical="top" wrapText="1"/>
    </xf>
    <xf numFmtId="43" fontId="5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43" fontId="7" fillId="0" borderId="12" xfId="1" applyFont="1" applyFill="1" applyBorder="1" applyAlignment="1">
      <alignment horizontal="right" wrapText="1"/>
    </xf>
    <xf numFmtId="43" fontId="7" fillId="0" borderId="13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10" fontId="1" fillId="0" borderId="12" xfId="2" applyNumberFormat="1" applyFont="1" applyFill="1" applyBorder="1" applyAlignment="1">
      <alignment horizontal="right" wrapText="1"/>
    </xf>
    <xf numFmtId="43" fontId="0" fillId="0" borderId="10" xfId="1" applyFont="1" applyFill="1" applyBorder="1" applyAlignment="1">
      <alignment horizontal="right" wrapText="1"/>
    </xf>
    <xf numFmtId="43" fontId="5" fillId="0" borderId="12" xfId="1" applyFont="1" applyFill="1" applyBorder="1" applyAlignment="1">
      <alignment horizontal="right" wrapText="1"/>
    </xf>
    <xf numFmtId="10" fontId="5" fillId="0" borderId="12" xfId="2" applyNumberFormat="1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4" xfId="0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10" fontId="2" fillId="0" borderId="10" xfId="2" applyNumberFormat="1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3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10" fontId="2" fillId="0" borderId="10" xfId="2" applyNumberFormat="1" applyFont="1" applyBorder="1"/>
    <xf numFmtId="0" fontId="5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5" fontId="1" fillId="0" borderId="16" xfId="0" applyNumberFormat="1" applyFont="1" applyFill="1" applyBorder="1"/>
    <xf numFmtId="0" fontId="5" fillId="0" borderId="14" xfId="0" applyFont="1" applyFill="1" applyBorder="1"/>
    <xf numFmtId="164" fontId="1" fillId="0" borderId="10" xfId="0" applyNumberFormat="1" applyFont="1" applyFill="1" applyBorder="1" applyAlignment="1">
      <alignment horizontal="right"/>
    </xf>
    <xf numFmtId="0" fontId="10" fillId="0" borderId="2" xfId="0" applyFont="1" applyFill="1" applyBorder="1"/>
    <xf numFmtId="165" fontId="2" fillId="0" borderId="11" xfId="0" applyNumberFormat="1" applyFont="1" applyFill="1" applyBorder="1"/>
    <xf numFmtId="4" fontId="2" fillId="0" borderId="10" xfId="1" applyNumberFormat="1" applyFont="1" applyFill="1" applyBorder="1" applyAlignment="1">
      <alignment wrapText="1"/>
    </xf>
    <xf numFmtId="165" fontId="0" fillId="0" borderId="11" xfId="0" applyNumberFormat="1" applyFont="1" applyFill="1" applyBorder="1"/>
    <xf numFmtId="0" fontId="1" fillId="0" borderId="14" xfId="3" applyFont="1" applyFill="1" applyBorder="1" applyAlignment="1">
      <alignment wrapText="1"/>
    </xf>
    <xf numFmtId="4" fontId="1" fillId="0" borderId="10" xfId="1" applyNumberFormat="1" applyFont="1" applyFill="1" applyBorder="1" applyAlignment="1">
      <alignment wrapText="1"/>
    </xf>
    <xf numFmtId="0" fontId="1" fillId="0" borderId="14" xfId="3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10" fontId="0" fillId="0" borderId="10" xfId="2" applyNumberFormat="1" applyFont="1" applyFill="1" applyBorder="1" applyAlignment="1">
      <alignment horizontal="right" wrapText="1"/>
    </xf>
    <xf numFmtId="4" fontId="5" fillId="0" borderId="12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12" fillId="0" borderId="0" xfId="0" applyFont="1" applyBorder="1" applyAlignment="1"/>
    <xf numFmtId="9" fontId="5" fillId="0" borderId="10" xfId="2" applyFont="1" applyFill="1" applyBorder="1" applyAlignment="1">
      <alignment horizontal="right" vertical="top" wrapText="1"/>
    </xf>
    <xf numFmtId="10" fontId="2" fillId="0" borderId="10" xfId="2" applyNumberFormat="1" applyFont="1" applyFill="1" applyBorder="1" applyAlignment="1">
      <alignment horizontal="right" vertical="top" wrapText="1"/>
    </xf>
    <xf numFmtId="43" fontId="1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1" fillId="0" borderId="0" xfId="0" applyFont="1" applyFill="1"/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3" fontId="3" fillId="0" borderId="10" xfId="1" applyFont="1" applyBorder="1" applyAlignment="1">
      <alignment horizontal="right" wrapText="1"/>
    </xf>
    <xf numFmtId="43" fontId="0" fillId="0" borderId="10" xfId="1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43" fontId="0" fillId="0" borderId="0" xfId="0" applyNumberFormat="1" applyFill="1"/>
    <xf numFmtId="43" fontId="11" fillId="0" borderId="0" xfId="1" applyFont="1"/>
    <xf numFmtId="43" fontId="3" fillId="0" borderId="0" xfId="1" applyFont="1"/>
    <xf numFmtId="43" fontId="11" fillId="0" borderId="0" xfId="1" applyFont="1" applyFill="1"/>
    <xf numFmtId="43" fontId="0" fillId="0" borderId="0" xfId="1" applyFont="1" applyFill="1"/>
    <xf numFmtId="0" fontId="10" fillId="0" borderId="2" xfId="0" applyFont="1" applyFill="1" applyBorder="1" applyAlignment="1">
      <alignment horizontal="right"/>
    </xf>
    <xf numFmtId="166" fontId="2" fillId="0" borderId="10" xfId="1" applyNumberFormat="1" applyFont="1" applyFill="1" applyBorder="1" applyAlignment="1">
      <alignment wrapText="1"/>
    </xf>
    <xf numFmtId="166" fontId="1" fillId="0" borderId="10" xfId="1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2" fillId="0" borderId="10" xfId="1" applyNumberFormat="1" applyFont="1" applyFill="1" applyBorder="1" applyAlignment="1">
      <alignment horizontal="right"/>
    </xf>
    <xf numFmtId="39" fontId="5" fillId="0" borderId="12" xfId="1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horizontal="right"/>
    </xf>
    <xf numFmtId="10" fontId="5" fillId="0" borderId="12" xfId="2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3" xfId="3" applyFont="1" applyFill="1" applyBorder="1" applyAlignment="1">
      <alignment wrapText="1"/>
    </xf>
    <xf numFmtId="0" fontId="5" fillId="0" borderId="15" xfId="3" applyFont="1" applyFill="1" applyBorder="1" applyAlignment="1">
      <alignment wrapText="1"/>
    </xf>
    <xf numFmtId="0" fontId="5" fillId="0" borderId="13" xfId="3" applyFont="1" applyFill="1" applyBorder="1" applyAlignment="1"/>
    <xf numFmtId="0" fontId="5" fillId="0" borderId="15" xfId="3" applyFont="1" applyFill="1" applyBorder="1" applyAlignment="1"/>
    <xf numFmtId="0" fontId="1" fillId="0" borderId="4" xfId="0" applyFont="1" applyFill="1" applyBorder="1" applyAlignment="1">
      <alignment wrapText="1"/>
    </xf>
    <xf numFmtId="0" fontId="5" fillId="0" borderId="9" xfId="0" applyFont="1" applyFill="1" applyBorder="1"/>
    <xf numFmtId="0" fontId="1" fillId="0" borderId="15" xfId="4" applyFont="1" applyFill="1" applyBorder="1" applyAlignment="1">
      <alignment horizontal="left" wrapText="1"/>
    </xf>
    <xf numFmtId="3" fontId="5" fillId="0" borderId="15" xfId="3" applyNumberFormat="1" applyFont="1" applyFill="1" applyBorder="1" applyAlignment="1">
      <alignment wrapText="1"/>
    </xf>
    <xf numFmtId="0" fontId="3" fillId="0" borderId="3" xfId="0" applyFont="1" applyBorder="1"/>
    <xf numFmtId="0" fontId="3" fillId="0" borderId="11" xfId="0" applyFont="1" applyBorder="1"/>
    <xf numFmtId="0" fontId="3" fillId="0" borderId="13" xfId="0" applyFont="1" applyBorder="1"/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9"/>
  <sheetViews>
    <sheetView showGridLines="0" tabSelected="1" workbookViewId="0">
      <selection activeCell="F23" sqref="F23"/>
    </sheetView>
  </sheetViews>
  <sheetFormatPr defaultColWidth="9.140625" defaultRowHeight="15" x14ac:dyDescent="0.25"/>
  <cols>
    <col min="1" max="1" width="10.140625" style="2" customWidth="1"/>
    <col min="2" max="2" width="53" style="2" customWidth="1"/>
    <col min="3" max="3" width="19.42578125" style="2" hidden="1" customWidth="1"/>
    <col min="4" max="4" width="22.28515625" style="2" hidden="1" customWidth="1"/>
    <col min="5" max="6" width="23.7109375" style="2" customWidth="1"/>
    <col min="7" max="7" width="24.5703125" style="2" customWidth="1"/>
    <col min="8" max="8" width="19.5703125" style="2" customWidth="1"/>
    <col min="9" max="9" width="19.85546875" style="2" customWidth="1"/>
    <col min="10" max="10" width="9.140625" style="2"/>
    <col min="11" max="11" width="43" customWidth="1"/>
    <col min="12" max="12" width="12.85546875" bestFit="1" customWidth="1"/>
    <col min="14" max="14" width="12" bestFit="1" customWidth="1"/>
    <col min="15" max="15" width="9.28515625" bestFit="1" customWidth="1"/>
    <col min="16" max="16384" width="9.140625" style="2"/>
  </cols>
  <sheetData>
    <row r="1" spans="1:234" x14ac:dyDescent="0.25">
      <c r="B1" s="1"/>
      <c r="C1" s="1"/>
      <c r="D1" s="1"/>
      <c r="E1" s="1"/>
      <c r="F1" s="1"/>
      <c r="G1" s="1"/>
      <c r="H1" s="1"/>
      <c r="I1" s="1"/>
    </row>
    <row r="2" spans="1:234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1:234" s="6" customFormat="1" ht="15.75" thickBot="1" x14ac:dyDescent="0.3">
      <c r="B3" s="4" t="s">
        <v>59</v>
      </c>
      <c r="C3" s="3"/>
      <c r="D3" s="3"/>
      <c r="E3" s="3"/>
      <c r="F3" s="3"/>
      <c r="G3" s="3"/>
      <c r="H3" s="3"/>
      <c r="I3" s="3"/>
      <c r="J3" s="5"/>
      <c r="K3"/>
      <c r="L3"/>
      <c r="M3"/>
      <c r="N3"/>
      <c r="O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60.75" customHeight="1" thickTop="1" thickBot="1" x14ac:dyDescent="0.3">
      <c r="A4" s="130"/>
      <c r="B4" s="126"/>
      <c r="C4" s="104" t="s">
        <v>1</v>
      </c>
      <c r="D4" s="105"/>
      <c r="E4" s="104" t="s">
        <v>55</v>
      </c>
      <c r="F4" s="106"/>
      <c r="G4" s="105"/>
      <c r="H4" s="7" t="s">
        <v>2</v>
      </c>
      <c r="I4" s="8" t="s">
        <v>2</v>
      </c>
    </row>
    <row r="5" spans="1:234" ht="16.5" thickTop="1" thickBot="1" x14ac:dyDescent="0.3">
      <c r="A5" s="131"/>
      <c r="B5" s="127" t="s">
        <v>3</v>
      </c>
      <c r="C5" s="9" t="s">
        <v>4</v>
      </c>
      <c r="D5" s="10" t="s">
        <v>5</v>
      </c>
      <c r="E5" s="85" t="s">
        <v>6</v>
      </c>
      <c r="F5" s="86" t="s">
        <v>62</v>
      </c>
      <c r="G5" s="87" t="s">
        <v>63</v>
      </c>
      <c r="H5" s="10" t="s">
        <v>7</v>
      </c>
      <c r="I5" s="82" t="s">
        <v>8</v>
      </c>
    </row>
    <row r="6" spans="1:234" ht="15.75" thickTop="1" x14ac:dyDescent="0.25">
      <c r="A6" s="130" t="s">
        <v>16</v>
      </c>
      <c r="B6" s="45" t="s">
        <v>65</v>
      </c>
      <c r="C6" s="12" t="e">
        <f>#REF!+#REF!+#REF!+#REF!+#REF!+#REF!</f>
        <v>#REF!</v>
      </c>
      <c r="D6" s="13"/>
      <c r="E6" s="14">
        <v>1289697000</v>
      </c>
      <c r="F6" s="14">
        <v>967272750</v>
      </c>
      <c r="G6" s="14">
        <v>1036570390.96</v>
      </c>
      <c r="H6" s="14">
        <f>G6-F6</f>
        <v>69297640.960000038</v>
      </c>
      <c r="I6" s="15">
        <f>G6/F6</f>
        <v>1.0716422963016379</v>
      </c>
    </row>
    <row r="7" spans="1:234" x14ac:dyDescent="0.25">
      <c r="A7" s="131" t="s">
        <v>16</v>
      </c>
      <c r="B7" s="63" t="s">
        <v>9</v>
      </c>
      <c r="C7" s="16" t="e">
        <f>SUM(#REF!)</f>
        <v>#REF!</v>
      </c>
      <c r="D7" s="17"/>
      <c r="E7" s="18">
        <v>0</v>
      </c>
      <c r="F7" s="18">
        <v>0</v>
      </c>
      <c r="G7" s="18">
        <v>25520</v>
      </c>
      <c r="H7" s="18">
        <f t="shared" ref="H7:H12" si="0">G7-F7</f>
        <v>25520</v>
      </c>
      <c r="I7" s="67" t="s">
        <v>29</v>
      </c>
    </row>
    <row r="8" spans="1:234" x14ac:dyDescent="0.25">
      <c r="A8" s="131" t="s">
        <v>26</v>
      </c>
      <c r="B8" s="45" t="s">
        <v>10</v>
      </c>
      <c r="C8" s="16" t="e">
        <f>SUM(#REF!)</f>
        <v>#REF!</v>
      </c>
      <c r="D8" s="17"/>
      <c r="E8" s="18">
        <v>3618600000</v>
      </c>
      <c r="F8" s="18">
        <v>2713950000</v>
      </c>
      <c r="G8" s="18">
        <v>2817610803.1100001</v>
      </c>
      <c r="H8" s="18">
        <f t="shared" si="0"/>
        <v>103660803.11000013</v>
      </c>
      <c r="I8" s="19">
        <f t="shared" ref="I8:I12" si="1">G8/F8</f>
        <v>1.0381955463844212</v>
      </c>
    </row>
    <row r="9" spans="1:234" ht="30.75" thickBot="1" x14ac:dyDescent="0.3">
      <c r="A9" s="131" t="s">
        <v>28</v>
      </c>
      <c r="B9" s="63" t="s">
        <v>11</v>
      </c>
      <c r="C9" s="16" t="e">
        <f>SUM(#REF!)</f>
        <v>#REF!</v>
      </c>
      <c r="D9" s="20"/>
      <c r="E9" s="21">
        <v>0</v>
      </c>
      <c r="F9" s="21">
        <v>0</v>
      </c>
      <c r="G9" s="18">
        <v>0</v>
      </c>
      <c r="H9" s="18">
        <f t="shared" si="0"/>
        <v>0</v>
      </c>
      <c r="I9" s="67" t="s">
        <v>29</v>
      </c>
    </row>
    <row r="10" spans="1:234" ht="16.5" thickTop="1" thickBot="1" x14ac:dyDescent="0.3">
      <c r="A10" s="132"/>
      <c r="B10" s="128" t="s">
        <v>12</v>
      </c>
      <c r="C10" s="22"/>
      <c r="D10" s="23"/>
      <c r="E10" s="24">
        <f>E6+E7+E8+E9</f>
        <v>4908297000</v>
      </c>
      <c r="F10" s="24">
        <f>F6+F7+F8+F9</f>
        <v>3681222750</v>
      </c>
      <c r="G10" s="24">
        <f>G6+G7+G8+G9</f>
        <v>3854206714.0700002</v>
      </c>
      <c r="H10" s="24">
        <f t="shared" si="0"/>
        <v>172983964.07000017</v>
      </c>
      <c r="I10" s="25">
        <f t="shared" si="1"/>
        <v>1.0469908983557161</v>
      </c>
    </row>
    <row r="11" spans="1:234" ht="16.5" thickTop="1" thickBot="1" x14ac:dyDescent="0.3">
      <c r="A11" s="132" t="s">
        <v>30</v>
      </c>
      <c r="B11" s="45" t="s">
        <v>66</v>
      </c>
      <c r="C11" s="16" t="e">
        <f>SUM(#REF!)</f>
        <v>#REF!</v>
      </c>
      <c r="D11" s="17"/>
      <c r="E11" s="18">
        <v>1842000</v>
      </c>
      <c r="F11" s="18">
        <v>1381500</v>
      </c>
      <c r="G11" s="18">
        <v>0</v>
      </c>
      <c r="H11" s="18">
        <f t="shared" si="0"/>
        <v>-1381500</v>
      </c>
      <c r="I11" s="19">
        <f t="shared" si="1"/>
        <v>0</v>
      </c>
    </row>
    <row r="12" spans="1:234" ht="16.5" thickTop="1" thickBot="1" x14ac:dyDescent="0.3">
      <c r="A12" s="132"/>
      <c r="B12" s="129" t="s">
        <v>14</v>
      </c>
      <c r="C12" s="27" t="e">
        <f>C6+C7+C8+C9+C11</f>
        <v>#REF!</v>
      </c>
      <c r="D12" s="27">
        <f>D6+D7+D8+D9+D11</f>
        <v>0</v>
      </c>
      <c r="E12" s="27">
        <f>E6+E7+E8+E9+E11</f>
        <v>4910139000</v>
      </c>
      <c r="F12" s="27">
        <f>F10+F11</f>
        <v>3682604250</v>
      </c>
      <c r="G12" s="27">
        <f>G10+G11</f>
        <v>3854206714.0700002</v>
      </c>
      <c r="H12" s="27">
        <f t="shared" si="0"/>
        <v>171602464.07000017</v>
      </c>
      <c r="I12" s="28">
        <f t="shared" si="1"/>
        <v>1.0465981279606682</v>
      </c>
    </row>
    <row r="13" spans="1:234" ht="15.75" thickTop="1" x14ac:dyDescent="0.25">
      <c r="A13" s="76" t="s">
        <v>58</v>
      </c>
      <c r="J13"/>
      <c r="O13" s="2"/>
    </row>
    <row r="14" spans="1:234" x14ac:dyDescent="0.25">
      <c r="A14" s="76" t="s">
        <v>68</v>
      </c>
      <c r="J14"/>
      <c r="O14" s="2"/>
    </row>
    <row r="15" spans="1:234" x14ac:dyDescent="0.25">
      <c r="H15" s="93"/>
      <c r="I15" s="93"/>
    </row>
    <row r="16" spans="1:234" x14ac:dyDescent="0.25">
      <c r="H16" s="93"/>
      <c r="I16" s="93"/>
    </row>
    <row r="17" spans="6:9" x14ac:dyDescent="0.25">
      <c r="H17" s="93"/>
      <c r="I17" s="93"/>
    </row>
    <row r="18" spans="6:9" x14ac:dyDescent="0.25">
      <c r="H18" s="93"/>
      <c r="I18" s="93"/>
    </row>
    <row r="19" spans="6:9" x14ac:dyDescent="0.25">
      <c r="F19" s="93"/>
      <c r="G19" s="93"/>
      <c r="H19" s="93"/>
      <c r="I19" s="93"/>
    </row>
  </sheetData>
  <mergeCells count="2">
    <mergeCell ref="C4:D4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A24" sqref="A24:F24"/>
    </sheetView>
  </sheetViews>
  <sheetFormatPr defaultRowHeight="15" x14ac:dyDescent="0.25"/>
  <cols>
    <col min="1" max="1" width="11.85546875" style="29" customWidth="1"/>
    <col min="2" max="2" width="55.140625" style="29" bestFit="1" customWidth="1"/>
    <col min="3" max="4" width="34" style="29" customWidth="1"/>
    <col min="5" max="5" width="24.5703125" style="2" customWidth="1"/>
    <col min="6" max="6" width="19.5703125" style="2" customWidth="1"/>
    <col min="7" max="7" width="19.85546875" style="2" customWidth="1"/>
    <col min="8" max="8" width="9.140625" style="29"/>
    <col min="9" max="9" width="22.85546875" style="29" customWidth="1"/>
    <col min="10" max="16384" width="9.140625" style="29"/>
  </cols>
  <sheetData>
    <row r="1" spans="1:9" x14ac:dyDescent="0.25">
      <c r="E1" s="1"/>
      <c r="F1" s="1"/>
      <c r="G1" s="1"/>
    </row>
    <row r="2" spans="1:9" x14ac:dyDescent="0.25">
      <c r="A2" s="30" t="s">
        <v>0</v>
      </c>
      <c r="B2" s="30"/>
      <c r="C2" s="30"/>
      <c r="D2" s="30"/>
      <c r="E2" s="3"/>
      <c r="F2" s="3"/>
      <c r="G2" s="3"/>
    </row>
    <row r="3" spans="1:9" ht="15.75" thickBot="1" x14ac:dyDescent="0.3">
      <c r="A3" s="108" t="s">
        <v>60</v>
      </c>
      <c r="B3" s="108"/>
      <c r="C3" s="31"/>
      <c r="D3" s="31"/>
      <c r="E3" s="3"/>
      <c r="F3" s="3"/>
      <c r="G3" s="3"/>
    </row>
    <row r="4" spans="1:9" ht="33" customHeight="1" thickTop="1" thickBot="1" x14ac:dyDescent="0.3">
      <c r="A4" s="32"/>
      <c r="B4" s="33"/>
      <c r="C4" s="112" t="s">
        <v>55</v>
      </c>
      <c r="D4" s="113"/>
      <c r="E4" s="114"/>
      <c r="F4" s="34" t="s">
        <v>2</v>
      </c>
      <c r="G4" s="35" t="s">
        <v>2</v>
      </c>
    </row>
    <row r="5" spans="1:9" ht="25.5" customHeight="1" thickTop="1" thickBot="1" x14ac:dyDescent="0.3">
      <c r="A5" s="109" t="s">
        <v>15</v>
      </c>
      <c r="B5" s="110"/>
      <c r="C5" s="11" t="s">
        <v>6</v>
      </c>
      <c r="D5" s="11" t="s">
        <v>62</v>
      </c>
      <c r="E5" s="83" t="s">
        <v>63</v>
      </c>
      <c r="F5" s="11" t="s">
        <v>7</v>
      </c>
      <c r="G5" s="36" t="s">
        <v>8</v>
      </c>
    </row>
    <row r="6" spans="1:9" ht="15.75" thickTop="1" x14ac:dyDescent="0.25">
      <c r="A6" s="32"/>
      <c r="B6" s="37"/>
      <c r="C6" s="38"/>
      <c r="D6" s="38"/>
      <c r="E6" s="14"/>
      <c r="F6" s="14"/>
      <c r="G6" s="15"/>
    </row>
    <row r="7" spans="1:9" x14ac:dyDescent="0.25">
      <c r="A7" s="39" t="s">
        <v>16</v>
      </c>
      <c r="B7" s="40" t="s">
        <v>17</v>
      </c>
      <c r="C7" s="41">
        <f>SUM(C8+C9+C10)</f>
        <v>138703421.33333334</v>
      </c>
      <c r="D7" s="41">
        <f t="shared" ref="D7:E7" si="0">SUM(D8+D9+D10)</f>
        <v>122217096.27564102</v>
      </c>
      <c r="E7" s="41">
        <f t="shared" si="0"/>
        <v>90146235.579999998</v>
      </c>
      <c r="F7" s="41">
        <f>E7-D7</f>
        <v>-32070860.695641026</v>
      </c>
      <c r="G7" s="42">
        <f t="shared" ref="G7:G12" si="1">E7/D7</f>
        <v>0.7375910435369013</v>
      </c>
    </row>
    <row r="8" spans="1:9" x14ac:dyDescent="0.25">
      <c r="A8" s="43" t="s">
        <v>18</v>
      </c>
      <c r="B8" s="44" t="s">
        <v>19</v>
      </c>
      <c r="C8" s="26">
        <v>39684540.333333336</v>
      </c>
      <c r="D8" s="26">
        <v>29517224.575641029</v>
      </c>
      <c r="E8" s="18">
        <v>18641034.710000001</v>
      </c>
      <c r="F8" s="26">
        <f t="shared" ref="F8:F20" si="2">E8-D8</f>
        <v>-10876189.865641028</v>
      </c>
      <c r="G8" s="19">
        <f t="shared" si="1"/>
        <v>0.63153074105020834</v>
      </c>
      <c r="I8" s="91"/>
    </row>
    <row r="9" spans="1:9" ht="14.25" customHeight="1" x14ac:dyDescent="0.25">
      <c r="A9" s="43" t="s">
        <v>20</v>
      </c>
      <c r="B9" s="44" t="s">
        <v>21</v>
      </c>
      <c r="C9" s="26">
        <v>11764609</v>
      </c>
      <c r="D9" s="26">
        <v>7415417.7000000002</v>
      </c>
      <c r="E9" s="18">
        <v>6990863.7000000002</v>
      </c>
      <c r="F9" s="26">
        <f t="shared" si="2"/>
        <v>-424554</v>
      </c>
      <c r="G9" s="19">
        <f t="shared" si="1"/>
        <v>0.94274712266039984</v>
      </c>
    </row>
    <row r="10" spans="1:9" ht="14.25" customHeight="1" x14ac:dyDescent="0.25">
      <c r="A10" s="43" t="s">
        <v>22</v>
      </c>
      <c r="B10" s="45" t="s">
        <v>23</v>
      </c>
      <c r="C10" s="26">
        <v>87254272</v>
      </c>
      <c r="D10" s="26">
        <v>85284454</v>
      </c>
      <c r="E10" s="18">
        <v>64514337.170000002</v>
      </c>
      <c r="F10" s="26">
        <f t="shared" si="2"/>
        <v>-20770116.829999998</v>
      </c>
      <c r="G10" s="19">
        <f t="shared" si="1"/>
        <v>0.7564606929417641</v>
      </c>
    </row>
    <row r="11" spans="1:9" x14ac:dyDescent="0.25">
      <c r="A11" s="39" t="s">
        <v>24</v>
      </c>
      <c r="B11" s="46" t="s">
        <v>25</v>
      </c>
      <c r="C11" s="41">
        <v>95320000</v>
      </c>
      <c r="D11" s="41">
        <v>62826538.461538464</v>
      </c>
      <c r="E11" s="41">
        <v>54011572</v>
      </c>
      <c r="F11" s="41">
        <f t="shared" si="2"/>
        <v>-8814966.4615384638</v>
      </c>
      <c r="G11" s="42">
        <f t="shared" si="1"/>
        <v>0.85969358367666771</v>
      </c>
    </row>
    <row r="12" spans="1:9" x14ac:dyDescent="0.25">
      <c r="A12" s="39" t="s">
        <v>26</v>
      </c>
      <c r="B12" s="40" t="s">
        <v>27</v>
      </c>
      <c r="C12" s="41">
        <v>60000</v>
      </c>
      <c r="D12" s="41">
        <v>60000</v>
      </c>
      <c r="E12" s="41">
        <v>15000</v>
      </c>
      <c r="F12" s="41">
        <f t="shared" si="2"/>
        <v>-45000</v>
      </c>
      <c r="G12" s="42">
        <f t="shared" si="1"/>
        <v>0.25</v>
      </c>
    </row>
    <row r="13" spans="1:9" x14ac:dyDescent="0.25">
      <c r="A13" s="39" t="s">
        <v>28</v>
      </c>
      <c r="B13" s="40" t="s">
        <v>52</v>
      </c>
      <c r="C13" s="41">
        <v>5000000</v>
      </c>
      <c r="D13" s="41">
        <v>0</v>
      </c>
      <c r="E13" s="41">
        <v>0</v>
      </c>
      <c r="F13" s="41">
        <f t="shared" si="2"/>
        <v>0</v>
      </c>
      <c r="G13" s="78">
        <f>E13/C13</f>
        <v>0</v>
      </c>
    </row>
    <row r="14" spans="1:9" x14ac:dyDescent="0.25">
      <c r="A14" s="39" t="s">
        <v>30</v>
      </c>
      <c r="B14" s="40" t="s">
        <v>31</v>
      </c>
      <c r="C14" s="41">
        <v>5300000</v>
      </c>
      <c r="D14" s="41">
        <v>3975000</v>
      </c>
      <c r="E14" s="41">
        <v>3679830</v>
      </c>
      <c r="F14" s="41">
        <f t="shared" si="2"/>
        <v>-295170</v>
      </c>
      <c r="G14" s="47">
        <f>E14/D14</f>
        <v>0.92574339622641511</v>
      </c>
    </row>
    <row r="15" spans="1:9" x14ac:dyDescent="0.25">
      <c r="A15" s="39" t="s">
        <v>32</v>
      </c>
      <c r="B15" s="40" t="s">
        <v>33</v>
      </c>
      <c r="C15" s="41">
        <v>0</v>
      </c>
      <c r="D15" s="41">
        <v>0</v>
      </c>
      <c r="E15" s="88">
        <v>0</v>
      </c>
      <c r="F15" s="41">
        <f t="shared" si="2"/>
        <v>0</v>
      </c>
      <c r="G15" s="16" t="s">
        <v>29</v>
      </c>
    </row>
    <row r="16" spans="1:9" x14ac:dyDescent="0.25">
      <c r="A16" s="39" t="s">
        <v>34</v>
      </c>
      <c r="B16" s="40" t="s">
        <v>35</v>
      </c>
      <c r="C16" s="41">
        <v>0</v>
      </c>
      <c r="D16" s="41">
        <v>0</v>
      </c>
      <c r="E16" s="41">
        <v>0</v>
      </c>
      <c r="F16" s="41">
        <f t="shared" si="2"/>
        <v>0</v>
      </c>
      <c r="G16" s="16" t="s">
        <v>29</v>
      </c>
    </row>
    <row r="17" spans="1:15" ht="15.75" thickBot="1" x14ac:dyDescent="0.3">
      <c r="A17" s="39" t="s">
        <v>36</v>
      </c>
      <c r="B17" s="40" t="s">
        <v>37</v>
      </c>
      <c r="C17" s="41">
        <v>3000000</v>
      </c>
      <c r="D17" s="41">
        <v>2250000</v>
      </c>
      <c r="E17" s="88">
        <v>0</v>
      </c>
      <c r="F17" s="41">
        <f t="shared" si="2"/>
        <v>-2250000</v>
      </c>
      <c r="G17" s="77">
        <f>E17/C17</f>
        <v>0</v>
      </c>
    </row>
    <row r="18" spans="1:15" ht="16.5" thickTop="1" thickBot="1" x14ac:dyDescent="0.3">
      <c r="A18" s="48"/>
      <c r="B18" s="49" t="s">
        <v>38</v>
      </c>
      <c r="C18" s="27">
        <f>C7+C11+C12+C13+C14+C15+C16+C17</f>
        <v>247383421.33333334</v>
      </c>
      <c r="D18" s="27">
        <f t="shared" ref="D18:E18" si="3">D7+D11+D12+D13+D14+D15+D16+D17</f>
        <v>191328634.73717949</v>
      </c>
      <c r="E18" s="27">
        <f t="shared" si="3"/>
        <v>147852637.57999998</v>
      </c>
      <c r="F18" s="27">
        <f t="shared" si="2"/>
        <v>-43475997.157179505</v>
      </c>
      <c r="G18" s="28">
        <f>E18/D18</f>
        <v>0.7727679538564588</v>
      </c>
    </row>
    <row r="19" spans="1:15" ht="16.5" thickTop="1" thickBot="1" x14ac:dyDescent="0.3">
      <c r="A19" s="50" t="s">
        <v>39</v>
      </c>
      <c r="B19" s="51" t="s">
        <v>67</v>
      </c>
      <c r="C19" s="17">
        <v>0</v>
      </c>
      <c r="D19" s="17">
        <v>0</v>
      </c>
      <c r="E19" s="17">
        <v>90033847.539999992</v>
      </c>
      <c r="F19" s="17">
        <f t="shared" si="2"/>
        <v>90033847.539999992</v>
      </c>
      <c r="G19" s="17" t="s">
        <v>13</v>
      </c>
    </row>
    <row r="20" spans="1:15" ht="16.5" thickTop="1" thickBot="1" x14ac:dyDescent="0.3">
      <c r="A20" s="124"/>
      <c r="B20" s="125" t="s">
        <v>40</v>
      </c>
      <c r="C20" s="27">
        <f>SUM(C7+C11+C12+C13+C14+C15+C16+C17+C19)</f>
        <v>247383421.33333334</v>
      </c>
      <c r="D20" s="27">
        <f t="shared" ref="D20:E20" si="4">SUM(D7+D11+D12+D13+D14+D15+D16+D17+D19)</f>
        <v>191328634.73717949</v>
      </c>
      <c r="E20" s="27">
        <f t="shared" si="4"/>
        <v>237886485.11999997</v>
      </c>
      <c r="F20" s="27">
        <f t="shared" si="2"/>
        <v>46557850.382820487</v>
      </c>
      <c r="G20" s="28">
        <f>E20/D20</f>
        <v>1.2433396885248</v>
      </c>
    </row>
    <row r="21" spans="1:15" ht="15.75" thickTop="1" x14ac:dyDescent="0.25"/>
    <row r="22" spans="1:15" ht="15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s="84" customFormat="1" ht="16.5" x14ac:dyDescent="0.3">
      <c r="A23" s="107" t="s">
        <v>57</v>
      </c>
      <c r="B23" s="107"/>
      <c r="C23" s="107"/>
      <c r="D23" s="107"/>
      <c r="E23" s="107"/>
      <c r="F23" s="107"/>
      <c r="G23" s="92"/>
      <c r="I23" s="94"/>
    </row>
    <row r="24" spans="1:15" ht="16.5" x14ac:dyDescent="0.3">
      <c r="A24" s="107" t="s">
        <v>64</v>
      </c>
      <c r="B24" s="107"/>
      <c r="C24" s="107"/>
      <c r="D24" s="107"/>
      <c r="E24" s="107"/>
      <c r="F24" s="107"/>
      <c r="G24" s="93"/>
      <c r="I24" s="95"/>
    </row>
    <row r="25" spans="1:15" x14ac:dyDescent="0.25">
      <c r="E25" s="93"/>
      <c r="F25" s="93"/>
      <c r="G25" s="93"/>
      <c r="I25" s="95"/>
    </row>
    <row r="26" spans="1:15" x14ac:dyDescent="0.25">
      <c r="E26" s="93"/>
      <c r="F26" s="93"/>
      <c r="G26" s="93"/>
      <c r="I26" s="95"/>
    </row>
    <row r="27" spans="1:15" x14ac:dyDescent="0.25">
      <c r="E27" s="93"/>
      <c r="F27" s="93"/>
      <c r="G27" s="93"/>
      <c r="I27" s="95"/>
    </row>
  </sheetData>
  <mergeCells count="6">
    <mergeCell ref="A24:F24"/>
    <mergeCell ref="A3:B3"/>
    <mergeCell ref="A5:B5"/>
    <mergeCell ref="A22:O22"/>
    <mergeCell ref="C4:E4"/>
    <mergeCell ref="A23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A16" sqref="A16"/>
    </sheetView>
  </sheetViews>
  <sheetFormatPr defaultColWidth="15.85546875" defaultRowHeight="12" x14ac:dyDescent="0.2"/>
  <cols>
    <col min="1" max="1" width="15.85546875" style="52" customWidth="1"/>
    <col min="2" max="2" width="39.28515625" style="52" customWidth="1"/>
    <col min="3" max="4" width="26.140625" style="52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52" customWidth="1"/>
    <col min="10" max="16384" width="15.85546875" style="52"/>
  </cols>
  <sheetData>
    <row r="1" spans="1:7" x14ac:dyDescent="0.2">
      <c r="E1" s="1"/>
      <c r="F1" s="1"/>
      <c r="G1" s="1"/>
    </row>
    <row r="2" spans="1:7" s="55" customFormat="1" ht="15" x14ac:dyDescent="0.25">
      <c r="A2" s="53" t="s">
        <v>0</v>
      </c>
      <c r="B2" s="30"/>
      <c r="C2" s="54"/>
      <c r="D2" s="54"/>
      <c r="E2" s="3"/>
      <c r="F2" s="3"/>
      <c r="G2" s="3"/>
    </row>
    <row r="3" spans="1:7" s="55" customFormat="1" ht="15.75" thickBot="1" x14ac:dyDescent="0.3">
      <c r="A3" s="116" t="s">
        <v>61</v>
      </c>
      <c r="B3" s="116"/>
      <c r="C3" s="3"/>
      <c r="D3" s="3"/>
      <c r="E3" s="3"/>
      <c r="F3" s="3"/>
      <c r="G3" s="3"/>
    </row>
    <row r="4" spans="1:7" s="55" customFormat="1" ht="15" customHeight="1" thickTop="1" thickBot="1" x14ac:dyDescent="0.3">
      <c r="A4" s="32"/>
      <c r="B4" s="33"/>
      <c r="C4" s="119" t="s">
        <v>55</v>
      </c>
      <c r="D4" s="120"/>
      <c r="E4" s="121"/>
      <c r="F4" s="8" t="s">
        <v>2</v>
      </c>
      <c r="G4" s="8" t="s">
        <v>2</v>
      </c>
    </row>
    <row r="5" spans="1:7" s="55" customFormat="1" ht="25.5" customHeight="1" thickTop="1" thickBot="1" x14ac:dyDescent="0.3">
      <c r="A5" s="109" t="s">
        <v>41</v>
      </c>
      <c r="B5" s="110"/>
      <c r="C5" s="9" t="s">
        <v>56</v>
      </c>
      <c r="D5" s="90" t="s">
        <v>62</v>
      </c>
      <c r="E5" s="10" t="s">
        <v>63</v>
      </c>
      <c r="F5" s="82" t="s">
        <v>7</v>
      </c>
      <c r="G5" s="82" t="s">
        <v>8</v>
      </c>
    </row>
    <row r="6" spans="1:7" s="55" customFormat="1" ht="15.75" thickTop="1" x14ac:dyDescent="0.25">
      <c r="A6" s="56"/>
      <c r="B6" s="57"/>
      <c r="C6" s="58"/>
      <c r="D6" s="58"/>
      <c r="E6" s="59"/>
      <c r="F6" s="59"/>
      <c r="G6" s="96"/>
    </row>
    <row r="7" spans="1:7" s="55" customFormat="1" ht="15" x14ac:dyDescent="0.25">
      <c r="A7" s="60" t="s">
        <v>16</v>
      </c>
      <c r="B7" s="46" t="s">
        <v>42</v>
      </c>
      <c r="C7" s="61">
        <f>SUM(C8,C9,C10,C11,C12,C13)</f>
        <v>17640500</v>
      </c>
      <c r="D7" s="61">
        <f t="shared" ref="D7:E7" si="0">SUM(D8,D9,D10,D11,D12,D13)</f>
        <v>11263000</v>
      </c>
      <c r="E7" s="61">
        <f t="shared" si="0"/>
        <v>1041600</v>
      </c>
      <c r="F7" s="97">
        <f>E7-D7</f>
        <v>-10221400</v>
      </c>
      <c r="G7" s="42">
        <f>E7/D7</f>
        <v>9.2479801118707267E-2</v>
      </c>
    </row>
    <row r="8" spans="1:7" s="55" customFormat="1" ht="15" x14ac:dyDescent="0.25">
      <c r="A8" s="62" t="s">
        <v>18</v>
      </c>
      <c r="B8" s="63" t="s">
        <v>43</v>
      </c>
      <c r="C8" s="64">
        <v>960000</v>
      </c>
      <c r="D8" s="64">
        <v>720000</v>
      </c>
      <c r="E8" s="89">
        <v>0</v>
      </c>
      <c r="F8" s="98">
        <f t="shared" ref="F8:F16" si="1">E8-D8</f>
        <v>-720000</v>
      </c>
      <c r="G8" s="19">
        <f t="shared" ref="G8:G16" si="2">E8/D8</f>
        <v>0</v>
      </c>
    </row>
    <row r="9" spans="1:7" s="55" customFormat="1" ht="15" x14ac:dyDescent="0.25">
      <c r="A9" s="62" t="s">
        <v>20</v>
      </c>
      <c r="B9" s="65" t="s">
        <v>44</v>
      </c>
      <c r="C9" s="66">
        <v>948000</v>
      </c>
      <c r="D9" s="66">
        <v>948000</v>
      </c>
      <c r="E9" s="66">
        <v>924000</v>
      </c>
      <c r="F9" s="99">
        <f t="shared" si="1"/>
        <v>-24000</v>
      </c>
      <c r="G9" s="67">
        <f t="shared" si="2"/>
        <v>0.97468354430379744</v>
      </c>
    </row>
    <row r="10" spans="1:7" s="55" customFormat="1" ht="15" x14ac:dyDescent="0.25">
      <c r="A10" s="62" t="s">
        <v>22</v>
      </c>
      <c r="B10" s="45" t="s">
        <v>53</v>
      </c>
      <c r="C10" s="64">
        <v>15512500</v>
      </c>
      <c r="D10" s="64">
        <v>9430000</v>
      </c>
      <c r="E10" s="64">
        <v>117600</v>
      </c>
      <c r="F10" s="98">
        <f t="shared" si="1"/>
        <v>-9312400</v>
      </c>
      <c r="G10" s="67" t="s">
        <v>29</v>
      </c>
    </row>
    <row r="11" spans="1:7" s="55" customFormat="1" ht="15" x14ac:dyDescent="0.25">
      <c r="A11" s="62" t="s">
        <v>45</v>
      </c>
      <c r="B11" s="63" t="s">
        <v>46</v>
      </c>
      <c r="C11" s="79">
        <v>0</v>
      </c>
      <c r="D11" s="79">
        <v>0</v>
      </c>
      <c r="E11" s="18">
        <v>0</v>
      </c>
      <c r="F11" s="98">
        <f t="shared" si="1"/>
        <v>0</v>
      </c>
      <c r="G11" s="67" t="s">
        <v>29</v>
      </c>
    </row>
    <row r="12" spans="1:7" s="55" customFormat="1" ht="15" x14ac:dyDescent="0.25">
      <c r="A12" s="62" t="s">
        <v>47</v>
      </c>
      <c r="B12" s="45" t="s">
        <v>54</v>
      </c>
      <c r="C12" s="64">
        <v>220000</v>
      </c>
      <c r="D12" s="64">
        <v>165000</v>
      </c>
      <c r="E12" s="64">
        <v>0</v>
      </c>
      <c r="F12" s="98">
        <f t="shared" si="1"/>
        <v>-165000</v>
      </c>
      <c r="G12" s="19">
        <f t="shared" si="2"/>
        <v>0</v>
      </c>
    </row>
    <row r="13" spans="1:7" s="55" customFormat="1" ht="15" x14ac:dyDescent="0.25">
      <c r="A13" s="62" t="s">
        <v>48</v>
      </c>
      <c r="B13" s="63" t="s">
        <v>49</v>
      </c>
      <c r="C13" s="79">
        <v>0</v>
      </c>
      <c r="D13" s="79">
        <v>0</v>
      </c>
      <c r="E13" s="18">
        <v>0</v>
      </c>
      <c r="F13" s="98">
        <f t="shared" si="1"/>
        <v>0</v>
      </c>
      <c r="G13" s="67" t="s">
        <v>29</v>
      </c>
    </row>
    <row r="14" spans="1:7" s="55" customFormat="1" ht="15" x14ac:dyDescent="0.25">
      <c r="A14" s="60" t="s">
        <v>24</v>
      </c>
      <c r="B14" s="46" t="s">
        <v>50</v>
      </c>
      <c r="C14" s="80">
        <v>0</v>
      </c>
      <c r="D14" s="79">
        <v>0</v>
      </c>
      <c r="E14" s="18">
        <v>0</v>
      </c>
      <c r="F14" s="97">
        <f t="shared" si="1"/>
        <v>0</v>
      </c>
      <c r="G14" s="42" t="s">
        <v>29</v>
      </c>
    </row>
    <row r="15" spans="1:7" s="55" customFormat="1" ht="15.75" thickBot="1" x14ac:dyDescent="0.3">
      <c r="A15" s="60" t="s">
        <v>26</v>
      </c>
      <c r="B15" s="46" t="s">
        <v>51</v>
      </c>
      <c r="C15" s="81">
        <v>0</v>
      </c>
      <c r="D15" s="79">
        <v>0</v>
      </c>
      <c r="E15" s="18">
        <v>0</v>
      </c>
      <c r="F15" s="100">
        <f t="shared" si="1"/>
        <v>0</v>
      </c>
      <c r="G15" s="102" t="s">
        <v>29</v>
      </c>
    </row>
    <row r="16" spans="1:7" s="55" customFormat="1" ht="16.5" thickTop="1" thickBot="1" x14ac:dyDescent="0.3">
      <c r="A16" s="122"/>
      <c r="B16" s="123" t="s">
        <v>14</v>
      </c>
      <c r="C16" s="68">
        <f>C7+C14+C15</f>
        <v>17640500</v>
      </c>
      <c r="D16" s="68">
        <f t="shared" ref="D16:E16" si="3">D7+D14+D15</f>
        <v>11263000</v>
      </c>
      <c r="E16" s="68">
        <f t="shared" si="3"/>
        <v>1041600</v>
      </c>
      <c r="F16" s="101">
        <f t="shared" si="1"/>
        <v>-10221400</v>
      </c>
      <c r="G16" s="103">
        <f t="shared" si="2"/>
        <v>9.2479801118707267E-2</v>
      </c>
    </row>
    <row r="17" spans="1:15" s="55" customFormat="1" ht="11.25" customHeight="1" thickTop="1" x14ac:dyDescent="0.25">
      <c r="A17" s="69"/>
      <c r="B17" s="70"/>
      <c r="C17" s="70"/>
      <c r="D17" s="70"/>
      <c r="E17" s="2"/>
      <c r="F17" s="71"/>
      <c r="G17" s="2"/>
    </row>
    <row r="18" spans="1:15" s="55" customFormat="1" ht="11.25" customHeight="1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s="55" customFormat="1" ht="46.5" customHeight="1" x14ac:dyDescent="0.2">
      <c r="A19" s="72"/>
      <c r="B19" s="117"/>
      <c r="C19" s="117"/>
      <c r="D19" s="117"/>
      <c r="E19" s="117"/>
      <c r="F19" s="2"/>
      <c r="G19" s="2"/>
    </row>
    <row r="20" spans="1:15" s="55" customFormat="1" ht="12" customHeight="1" x14ac:dyDescent="0.2">
      <c r="A20" s="115"/>
      <c r="B20" s="115"/>
      <c r="C20" s="115"/>
      <c r="D20" s="115"/>
      <c r="E20" s="115"/>
      <c r="F20" s="115"/>
      <c r="G20" s="2"/>
    </row>
    <row r="21" spans="1:15" s="55" customFormat="1" ht="12" customHeight="1" x14ac:dyDescent="0.2">
      <c r="A21" s="115"/>
      <c r="B21" s="115"/>
      <c r="C21" s="115"/>
      <c r="D21" s="115"/>
      <c r="E21" s="115"/>
      <c r="F21" s="115"/>
      <c r="G21" s="2"/>
    </row>
    <row r="22" spans="1:15" s="55" customFormat="1" ht="12" customHeight="1" x14ac:dyDescent="0.2">
      <c r="A22" s="115"/>
      <c r="B22" s="115"/>
      <c r="C22" s="115"/>
      <c r="D22" s="115"/>
      <c r="E22" s="115"/>
      <c r="F22" s="115"/>
      <c r="G22" s="2"/>
    </row>
    <row r="23" spans="1:15" s="73" customFormat="1" x14ac:dyDescent="0.2">
      <c r="E23" s="2"/>
      <c r="F23" s="2"/>
      <c r="G23" s="2"/>
    </row>
    <row r="24" spans="1:15" s="74" customFormat="1" x14ac:dyDescent="0.2">
      <c r="E24" s="2"/>
      <c r="F24" s="2"/>
      <c r="G24" s="2"/>
    </row>
    <row r="31" spans="1:15" x14ac:dyDescent="0.2">
      <c r="C31" s="75"/>
      <c r="D31" s="75"/>
    </row>
  </sheetData>
  <mergeCells count="6">
    <mergeCell ref="A20:F22"/>
    <mergeCell ref="A3:B3"/>
    <mergeCell ref="A5:B5"/>
    <mergeCell ref="B19:E19"/>
    <mergeCell ref="A18:O18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 Ardhurat 3M III 2021</vt:lpstr>
      <vt:lpstr>Shp.Korrente 3M III 2021</vt:lpstr>
      <vt:lpstr>Shp.Kap 3M III 2021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Etida Topi</cp:lastModifiedBy>
  <dcterms:created xsi:type="dcterms:W3CDTF">2020-01-10T16:26:06Z</dcterms:created>
  <dcterms:modified xsi:type="dcterms:W3CDTF">2022-02-08T14:26:56Z</dcterms:modified>
</cp:coreProperties>
</file>