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45"/>
  </bookViews>
  <sheets>
    <sheet name="Real viti 2021 3m I-Te ardhur" sheetId="1" r:id="rId1"/>
    <sheet name="Realizim viti 2021-Shpenzim" sheetId="2" r:id="rId2"/>
    <sheet name="Realiz shpen kapit viti 2021 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8" i="2" s="1"/>
  <c r="D10" i="1"/>
  <c r="C20" i="2" l="1"/>
  <c r="G12" i="3" l="1"/>
  <c r="G9" i="3"/>
  <c r="F15" i="3"/>
  <c r="F14" i="3"/>
  <c r="F13" i="3"/>
  <c r="F12" i="3"/>
  <c r="F11" i="3"/>
  <c r="F10" i="3"/>
  <c r="F9" i="3"/>
  <c r="F8" i="3"/>
  <c r="D7" i="3"/>
  <c r="D16" i="3" s="1"/>
  <c r="G17" i="2"/>
  <c r="G14" i="2"/>
  <c r="G13" i="2"/>
  <c r="G12" i="2"/>
  <c r="G11" i="2"/>
  <c r="G10" i="2"/>
  <c r="G9" i="2"/>
  <c r="G8" i="2"/>
  <c r="F14" i="2"/>
  <c r="F13" i="2"/>
  <c r="F11" i="2"/>
  <c r="D7" i="2"/>
  <c r="D20" i="2" s="1"/>
  <c r="F10" i="2"/>
  <c r="F9" i="2"/>
  <c r="F8" i="2"/>
  <c r="D18" i="2" l="1"/>
  <c r="G11" i="1"/>
  <c r="F10" i="1"/>
  <c r="E10" i="1"/>
  <c r="E12" i="1" s="1"/>
  <c r="G6" i="1"/>
  <c r="H6" i="1"/>
  <c r="F12" i="1" l="1"/>
  <c r="H10" i="1"/>
  <c r="H8" i="1"/>
  <c r="G8" i="1"/>
  <c r="G12" i="1" l="1"/>
  <c r="H12" i="1"/>
  <c r="G8" i="3" l="1"/>
  <c r="F19" i="2"/>
  <c r="F16" i="2" l="1"/>
  <c r="E7" i="2"/>
  <c r="E20" i="2" s="1"/>
  <c r="D12" i="1"/>
  <c r="C12" i="1"/>
  <c r="B11" i="1"/>
  <c r="B9" i="1"/>
  <c r="B8" i="1"/>
  <c r="B7" i="1"/>
  <c r="B6" i="1"/>
  <c r="E18" i="2" l="1"/>
  <c r="G18" i="2" s="1"/>
  <c r="G7" i="2"/>
  <c r="F7" i="2"/>
  <c r="F12" i="2"/>
  <c r="B12" i="1"/>
  <c r="G20" i="2"/>
  <c r="G10" i="1"/>
  <c r="F18" i="2" l="1"/>
  <c r="F20" i="2"/>
  <c r="E7" i="3"/>
  <c r="C7" i="3"/>
  <c r="E16" i="3" l="1"/>
  <c r="G16" i="3" s="1"/>
  <c r="F7" i="3"/>
  <c r="F16" i="3" s="1"/>
  <c r="G7" i="3"/>
  <c r="C16" i="3"/>
</calcChain>
</file>

<file path=xl/sharedStrings.xml><?xml version="1.0" encoding="utf-8"?>
<sst xmlns="http://schemas.openxmlformats.org/spreadsheetml/2006/main" count="101" uniqueCount="71">
  <si>
    <t>AGJENCIA E SIGURIMIT TË DEPOZITAVE</t>
  </si>
  <si>
    <t>Viti 2018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</si>
  <si>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</si>
  <si>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</si>
  <si>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</si>
  <si>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</si>
  <si>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</si>
  <si>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</si>
  <si>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</si>
  <si>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</si>
  <si>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</si>
  <si>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</si>
  <si>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</si>
  <si>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</si>
  <si>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</si>
  <si>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</si>
  <si>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</si>
  <si>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</si>
  <si>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</si>
  <si>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</si>
  <si>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</si>
  <si>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</si>
  <si>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</si>
  <si>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</si>
  <si>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</si>
  <si>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</si>
  <si>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</si>
  <si>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</si>
  <si>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</si>
  <si>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</si>
  <si>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</si>
  <si>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</si>
  <si>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</si>
  <si>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</si>
  <si>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</si>
  <si>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</si>
  <si>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</si>
  <si>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</si>
  <si>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</si>
  <si>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</si>
  <si>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</si>
  <si>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</si>
  <si>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</si>
  <si>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</si>
  <si>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</si>
  <si>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</si>
  <si>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</si>
  <si>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</si>
  <si>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</si>
  <si>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</si>
  <si>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</si>
  <si>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</si>
  <si>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</si>
  <si>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 xml:space="preserve">* Reflektuar neto nga shpenzimet e amortizim prim/skonto dhe komisionet e ndërmjetësimit nga investimet në Lekë për qëllime të një reflektimi sa më të drejtë të performancës </t>
  </si>
  <si>
    <t>PROVIGJONE *</t>
  </si>
  <si>
    <t>Viti 2020</t>
  </si>
  <si>
    <t>Të ardhura nga veprimtari të tjera***</t>
  </si>
  <si>
    <t>*** Të ardhura nga veprimtari të tjera përfshijnë fitimin nga rivlerësimi I llogarive në monedhë të huaj  si edhe të ardhura të tjera nga veprimtaria.</t>
  </si>
  <si>
    <t>Pajisje Informatike</t>
  </si>
  <si>
    <t>Makineri dhe pajisje zyre</t>
  </si>
  <si>
    <t>Viti 2021</t>
  </si>
  <si>
    <t>Plani 3 M I</t>
  </si>
  <si>
    <t>**Diferenca rivlerësimi në monedhë të huaj (Fitim) pasqyruar neto nga shpenzimet per rivleresim ne monedhe te huaj ne vleren prej 374,178 lekë</t>
  </si>
  <si>
    <t>SHPENZIME TË TJERA*</t>
  </si>
  <si>
    <t>*Pasqyruar "Të ardhurat nga rivlerësimi në monedhë të huaj"ne vlere 374,178 leke ne "Shpenzimet nga rivlerësimi" me qëllim pasqyrim sa më të saktë të tij</t>
  </si>
  <si>
    <t>Pasqyra e Realizimit të Shpenzimeve Kapitale 3 M I viti 2021</t>
  </si>
  <si>
    <t>Pasqyra e Realizimit të Shpenzimeve Korrente 3 M I viti 2021</t>
  </si>
  <si>
    <t>Plani vjetor 2021</t>
  </si>
  <si>
    <t xml:space="preserve">Plani 3 M I </t>
  </si>
  <si>
    <t>Realizimi 3 M I</t>
  </si>
  <si>
    <t>Pasqyra e Realizimit të të Ardhurave për 3 M 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</si>
</sst>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Perpetua"/>
      <family val="1"/>
    </font>
    <font>
      <i/>
      <sz val="9"/>
      <name val="Perpet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0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vertical="top" wrapText="1"/>
    </xf>
    <xf numFmtId="43" fontId="5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0" fontId="1" fillId="0" borderId="12" xfId="4" applyFont="1" applyFill="1" applyBorder="1" applyAlignment="1">
      <alignment horizontal="left" wrapText="1"/>
    </xf>
    <xf numFmtId="43" fontId="7" fillId="0" borderId="12" xfId="1" applyFont="1" applyFill="1" applyBorder="1" applyAlignment="1">
      <alignment horizontal="right" wrapText="1"/>
    </xf>
    <xf numFmtId="43" fontId="7" fillId="0" borderId="13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10" fontId="1" fillId="0" borderId="12" xfId="2" applyNumberFormat="1" applyFont="1" applyFill="1" applyBorder="1" applyAlignment="1">
      <alignment horizontal="right" wrapText="1"/>
    </xf>
    <xf numFmtId="43" fontId="0" fillId="0" borderId="10" xfId="1" applyFont="1" applyFill="1" applyBorder="1" applyAlignment="1">
      <alignment horizontal="right" wrapText="1"/>
    </xf>
    <xf numFmtId="3" fontId="5" fillId="0" borderId="12" xfId="3" applyNumberFormat="1" applyFont="1" applyFill="1" applyBorder="1" applyAlignment="1">
      <alignment wrapText="1"/>
    </xf>
    <xf numFmtId="43" fontId="5" fillId="0" borderId="12" xfId="1" applyFont="1" applyFill="1" applyBorder="1" applyAlignment="1">
      <alignment horizontal="right" wrapText="1"/>
    </xf>
    <xf numFmtId="10" fontId="5" fillId="0" borderId="12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4" xfId="0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10" fontId="2" fillId="0" borderId="10" xfId="2" applyNumberFormat="1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3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10" fontId="2" fillId="0" borderId="10" xfId="2" applyNumberFormat="1" applyFont="1" applyBorder="1"/>
    <xf numFmtId="0" fontId="5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5" fontId="1" fillId="0" borderId="16" xfId="0" applyNumberFormat="1" applyFont="1" applyFill="1" applyBorder="1"/>
    <xf numFmtId="0" fontId="5" fillId="0" borderId="14" xfId="0" applyFont="1" applyFill="1" applyBorder="1"/>
    <xf numFmtId="164" fontId="1" fillId="0" borderId="10" xfId="0" applyNumberFormat="1" applyFont="1" applyFill="1" applyBorder="1" applyAlignment="1">
      <alignment horizontal="right"/>
    </xf>
    <xf numFmtId="0" fontId="10" fillId="0" borderId="2" xfId="0" applyFont="1" applyFill="1" applyBorder="1"/>
    <xf numFmtId="165" fontId="2" fillId="0" borderId="11" xfId="0" applyNumberFormat="1" applyFont="1" applyFill="1" applyBorder="1"/>
    <xf numFmtId="4" fontId="2" fillId="0" borderId="10" xfId="1" applyNumberFormat="1" applyFont="1" applyFill="1" applyBorder="1" applyAlignment="1">
      <alignment wrapText="1"/>
    </xf>
    <xf numFmtId="43" fontId="2" fillId="0" borderId="10" xfId="1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wrapText="1"/>
    </xf>
    <xf numFmtId="165" fontId="0" fillId="0" borderId="11" xfId="0" applyNumberFormat="1" applyFont="1" applyFill="1" applyBorder="1"/>
    <xf numFmtId="0" fontId="1" fillId="0" borderId="14" xfId="3" applyFont="1" applyFill="1" applyBorder="1" applyAlignment="1">
      <alignment wrapText="1"/>
    </xf>
    <xf numFmtId="4" fontId="1" fillId="0" borderId="10" xfId="1" applyNumberFormat="1" applyFont="1" applyFill="1" applyBorder="1" applyAlignment="1">
      <alignment wrapText="1"/>
    </xf>
    <xf numFmtId="43" fontId="0" fillId="0" borderId="10" xfId="1" applyNumberFormat="1" applyFont="1" applyFill="1" applyBorder="1"/>
    <xf numFmtId="0" fontId="1" fillId="0" borderId="14" xfId="3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10" fontId="0" fillId="0" borderId="10" xfId="2" applyNumberFormat="1" applyFont="1" applyFill="1" applyBorder="1" applyAlignment="1">
      <alignment horizontal="right" wrapText="1"/>
    </xf>
    <xf numFmtId="4" fontId="5" fillId="0" borderId="12" xfId="1" applyNumberFormat="1" applyFont="1" applyFill="1" applyBorder="1" applyAlignment="1">
      <alignment wrapText="1"/>
    </xf>
    <xf numFmtId="43" fontId="5" fillId="0" borderId="12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12" fillId="0" borderId="0" xfId="0" applyFont="1" applyBorder="1" applyAlignment="1"/>
    <xf numFmtId="9" fontId="5" fillId="0" borderId="10" xfId="2" applyFont="1" applyFill="1" applyBorder="1" applyAlignment="1">
      <alignment horizontal="right" vertical="top" wrapText="1"/>
    </xf>
    <xf numFmtId="43" fontId="2" fillId="0" borderId="10" xfId="1" applyFont="1" applyFill="1" applyBorder="1" applyAlignment="1">
      <alignment horizontal="left" vertical="top" wrapText="1"/>
    </xf>
    <xf numFmtId="10" fontId="2" fillId="0" borderId="10" xfId="2" applyNumberFormat="1" applyFont="1" applyFill="1" applyBorder="1" applyAlignment="1">
      <alignment horizontal="right" vertical="top" wrapText="1"/>
    </xf>
    <xf numFmtId="43" fontId="1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wrapText="1"/>
    </xf>
    <xf numFmtId="0" fontId="0" fillId="0" borderId="10" xfId="3" applyFont="1" applyFill="1" applyBorder="1" applyAlignment="1">
      <alignment wrapText="1"/>
    </xf>
    <xf numFmtId="43" fontId="0" fillId="0" borderId="10" xfId="1" applyNumberFormat="1" applyFont="1" applyFill="1" applyBorder="1" applyAlignment="1">
      <alignment horizontal="right"/>
    </xf>
    <xf numFmtId="43" fontId="1" fillId="0" borderId="10" xfId="1" applyFont="1" applyFill="1" applyBorder="1" applyAlignment="1">
      <alignment horizontal="right"/>
    </xf>
    <xf numFmtId="10" fontId="1" fillId="0" borderId="10" xfId="2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3" fillId="0" borderId="0" xfId="3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5" fillId="0" borderId="13" xfId="3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3" fontId="3" fillId="0" borderId="10" xfId="1" applyFont="1" applyBorder="1" applyAlignment="1">
      <alignment horizontal="right" wrapText="1"/>
    </xf>
    <xf numFmtId="43" fontId="3" fillId="0" borderId="10" xfId="1" applyFont="1" applyBorder="1" applyAlignment="1">
      <alignment wrapText="1"/>
    </xf>
    <xf numFmtId="43" fontId="0" fillId="0" borderId="10" xfId="1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6"/>
  <sheetViews>
    <sheetView showGridLines="0" tabSelected="1" workbookViewId="0">
      <selection activeCell="F22" sqref="F22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5" width="23.710937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70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thickBot="1" x14ac:dyDescent="0.3">
      <c r="A4" s="7"/>
      <c r="B4" s="102" t="s">
        <v>1</v>
      </c>
      <c r="C4" s="103"/>
      <c r="D4" s="102" t="s">
        <v>60</v>
      </c>
      <c r="E4" s="121"/>
      <c r="F4" s="103"/>
      <c r="G4" s="8" t="s">
        <v>2</v>
      </c>
      <c r="H4" s="9" t="s">
        <v>2</v>
      </c>
    </row>
    <row r="5" spans="1:233" ht="16.5" thickTop="1" thickBot="1" x14ac:dyDescent="0.3">
      <c r="A5" s="10" t="s">
        <v>3</v>
      </c>
      <c r="B5" s="11" t="s">
        <v>4</v>
      </c>
      <c r="C5" s="12" t="s">
        <v>5</v>
      </c>
      <c r="D5" s="122" t="s">
        <v>6</v>
      </c>
      <c r="E5" s="123" t="s">
        <v>61</v>
      </c>
      <c r="F5" s="124" t="s">
        <v>69</v>
      </c>
      <c r="G5" s="12" t="s">
        <v>7</v>
      </c>
      <c r="H5" s="12" t="s">
        <v>8</v>
      </c>
    </row>
    <row r="6" spans="1:233" ht="15.75" thickTop="1" x14ac:dyDescent="0.25">
      <c r="A6" s="14" t="s">
        <v>9</v>
      </c>
      <c r="B6" s="15" t="e">
        <f>#REF!+#REF!+#REF!+#REF!+#REF!+#REF!</f>
        <v>#REF!</v>
      </c>
      <c r="C6" s="16"/>
      <c r="D6" s="17">
        <v>1289697000</v>
      </c>
      <c r="E6" s="17">
        <v>322424250</v>
      </c>
      <c r="F6" s="17">
        <v>334102856</v>
      </c>
      <c r="G6" s="17">
        <f>F6-E6</f>
        <v>11678606</v>
      </c>
      <c r="H6" s="18">
        <f>F6/E6</f>
        <v>1.0362212395624708</v>
      </c>
    </row>
    <row r="7" spans="1:233" ht="15" x14ac:dyDescent="0.25">
      <c r="A7" s="14" t="s">
        <v>10</v>
      </c>
      <c r="B7" s="19" t="e">
        <f>SUM(#REF!)</f>
        <v>#REF!</v>
      </c>
      <c r="C7" s="20"/>
      <c r="D7" s="21">
        <v>0</v>
      </c>
      <c r="E7" s="21">
        <v>0</v>
      </c>
      <c r="F7" s="21">
        <v>0</v>
      </c>
      <c r="G7" s="21">
        <v>0</v>
      </c>
      <c r="H7" s="30">
        <v>0</v>
      </c>
    </row>
    <row r="8" spans="1:233" ht="15" x14ac:dyDescent="0.25">
      <c r="A8" s="97" t="s">
        <v>11</v>
      </c>
      <c r="B8" s="19" t="e">
        <f>SUM(#REF!)</f>
        <v>#REF!</v>
      </c>
      <c r="C8" s="20"/>
      <c r="D8" s="21">
        <v>3618600000</v>
      </c>
      <c r="E8" s="21">
        <v>904650000</v>
      </c>
      <c r="F8" s="21">
        <v>924094168</v>
      </c>
      <c r="G8" s="21">
        <f>F8-E8</f>
        <v>19444168</v>
      </c>
      <c r="H8" s="22">
        <f>F8/E8</f>
        <v>1.021493580942906</v>
      </c>
    </row>
    <row r="9" spans="1:233" ht="30.75" thickBot="1" x14ac:dyDescent="0.3">
      <c r="A9" s="14" t="s">
        <v>12</v>
      </c>
      <c r="B9" s="19" t="e">
        <f>SUM(#REF!)</f>
        <v>#REF!</v>
      </c>
      <c r="C9" s="23"/>
      <c r="D9" s="24">
        <v>0</v>
      </c>
      <c r="E9" s="24">
        <v>0</v>
      </c>
      <c r="F9" s="21">
        <v>0</v>
      </c>
      <c r="G9" s="21">
        <v>0</v>
      </c>
      <c r="H9" s="21">
        <v>0</v>
      </c>
    </row>
    <row r="10" spans="1:233" ht="16.5" thickTop="1" thickBot="1" x14ac:dyDescent="0.3">
      <c r="A10" s="25" t="s">
        <v>13</v>
      </c>
      <c r="B10" s="26"/>
      <c r="C10" s="27"/>
      <c r="D10" s="28">
        <f>D6+D7+D8+D9</f>
        <v>4908297000</v>
      </c>
      <c r="E10" s="28">
        <f>E6+E7+E8+E9</f>
        <v>1227074250</v>
      </c>
      <c r="F10" s="28">
        <f>F6+F7+F8+F9</f>
        <v>1258197024</v>
      </c>
      <c r="G10" s="28">
        <f>G6+G7+G8+G9</f>
        <v>31122774</v>
      </c>
      <c r="H10" s="29">
        <f>F10/E10</f>
        <v>1.0253633991586084</v>
      </c>
    </row>
    <row r="11" spans="1:233" ht="16.5" thickTop="1" thickBot="1" x14ac:dyDescent="0.3">
      <c r="A11" s="97" t="s">
        <v>56</v>
      </c>
      <c r="B11" s="19" t="e">
        <f>SUM(#REF!)</f>
        <v>#REF!</v>
      </c>
      <c r="C11" s="20"/>
      <c r="D11" s="21">
        <v>1842000</v>
      </c>
      <c r="E11" s="21">
        <v>0</v>
      </c>
      <c r="F11" s="21">
        <v>0</v>
      </c>
      <c r="G11" s="21">
        <f>F11-E11</f>
        <v>0</v>
      </c>
      <c r="H11" s="30" t="s">
        <v>30</v>
      </c>
    </row>
    <row r="12" spans="1:233" ht="16.5" thickTop="1" thickBot="1" x14ac:dyDescent="0.3">
      <c r="A12" s="31" t="s">
        <v>15</v>
      </c>
      <c r="B12" s="32" t="e">
        <f>B6+B7+B8+B9+B11</f>
        <v>#REF!</v>
      </c>
      <c r="C12" s="32">
        <f>C6+C7+C8+C9+C11</f>
        <v>0</v>
      </c>
      <c r="D12" s="32">
        <f>D6+D7+D8+D9+D11</f>
        <v>4910139000</v>
      </c>
      <c r="E12" s="32">
        <f>E10+E11</f>
        <v>1227074250</v>
      </c>
      <c r="F12" s="32">
        <f>F10+F11</f>
        <v>1258197024</v>
      </c>
      <c r="G12" s="32">
        <f>F12-E12</f>
        <v>31122774</v>
      </c>
      <c r="H12" s="33">
        <f>F12/E12</f>
        <v>1.0253633991586084</v>
      </c>
    </row>
    <row r="13" spans="1:233" ht="15.75" thickTop="1" x14ac:dyDescent="0.25">
      <c r="A13" s="34"/>
      <c r="B13" s="35"/>
      <c r="C13" s="36"/>
      <c r="D13" s="36"/>
      <c r="E13" s="36"/>
      <c r="F13" s="36"/>
      <c r="G13" s="36"/>
      <c r="H13" s="36"/>
    </row>
    <row r="14" spans="1:233" ht="13.5" x14ac:dyDescent="0.25">
      <c r="A14" s="89" t="s">
        <v>53</v>
      </c>
    </row>
    <row r="15" spans="1:233" ht="13.5" x14ac:dyDescent="0.25">
      <c r="A15" s="89" t="s">
        <v>57</v>
      </c>
    </row>
    <row r="16" spans="1:233" ht="12.75" x14ac:dyDescent="0.2">
      <c r="A16" s="104" t="s">
        <v>62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</sheetData>
  <mergeCells count="3">
    <mergeCell ref="B4:C4"/>
    <mergeCell ref="A16:N16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D36" sqref="D36"/>
    </sheetView>
  </sheetViews>
  <sheetFormatPr defaultRowHeight="15" x14ac:dyDescent="0.25"/>
  <cols>
    <col min="1" max="1" width="11.85546875" style="37" customWidth="1"/>
    <col min="2" max="2" width="55.140625" style="37" bestFit="1" customWidth="1"/>
    <col min="3" max="4" width="34" style="37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7"/>
  </cols>
  <sheetData>
    <row r="1" spans="1:7" x14ac:dyDescent="0.25">
      <c r="E1" s="1"/>
      <c r="F1" s="1"/>
      <c r="G1" s="1"/>
    </row>
    <row r="2" spans="1:7" x14ac:dyDescent="0.25">
      <c r="A2" s="38" t="s">
        <v>0</v>
      </c>
      <c r="B2" s="38"/>
      <c r="C2" s="38"/>
      <c r="D2" s="38"/>
      <c r="E2" s="3"/>
      <c r="F2" s="3"/>
      <c r="G2" s="3"/>
    </row>
    <row r="3" spans="1:7" ht="15.75" thickBot="1" x14ac:dyDescent="0.3">
      <c r="A3" s="39" t="s">
        <v>66</v>
      </c>
      <c r="B3" s="39"/>
      <c r="C3" s="40"/>
      <c r="D3" s="40"/>
      <c r="E3" s="3"/>
      <c r="F3" s="3"/>
      <c r="G3" s="3"/>
    </row>
    <row r="4" spans="1:7" ht="33" customHeight="1" thickTop="1" thickBot="1" x14ac:dyDescent="0.3">
      <c r="A4" s="41"/>
      <c r="B4" s="42"/>
      <c r="C4" s="116" t="s">
        <v>60</v>
      </c>
      <c r="D4" s="117"/>
      <c r="E4" s="118"/>
      <c r="F4" s="43" t="s">
        <v>2</v>
      </c>
      <c r="G4" s="44" t="s">
        <v>2</v>
      </c>
    </row>
    <row r="5" spans="1:7" ht="25.5" customHeight="1" thickTop="1" thickBot="1" x14ac:dyDescent="0.3">
      <c r="A5" s="105" t="s">
        <v>16</v>
      </c>
      <c r="B5" s="106"/>
      <c r="C5" s="13" t="s">
        <v>6</v>
      </c>
      <c r="D5" s="13" t="s">
        <v>68</v>
      </c>
      <c r="E5" s="101" t="s">
        <v>69</v>
      </c>
      <c r="F5" s="13" t="s">
        <v>7</v>
      </c>
      <c r="G5" s="45" t="s">
        <v>8</v>
      </c>
    </row>
    <row r="6" spans="1:7" ht="15.75" thickTop="1" x14ac:dyDescent="0.25">
      <c r="A6" s="41"/>
      <c r="B6" s="46"/>
      <c r="C6" s="47"/>
      <c r="D6" s="47"/>
      <c r="E6" s="17"/>
      <c r="F6" s="17"/>
      <c r="G6" s="18"/>
    </row>
    <row r="7" spans="1:7" x14ac:dyDescent="0.25">
      <c r="A7" s="48" t="s">
        <v>17</v>
      </c>
      <c r="B7" s="49" t="s">
        <v>18</v>
      </c>
      <c r="C7" s="50">
        <f>SUM(C8+C9+C10)</f>
        <v>138703421.33333334</v>
      </c>
      <c r="D7" s="50">
        <f>SUM(D8+D9+D10)</f>
        <v>33432737.807142857</v>
      </c>
      <c r="E7" s="50">
        <f t="shared" ref="E7" si="0">SUM(E8+E9+E10)</f>
        <v>8789091.5999999996</v>
      </c>
      <c r="F7" s="50">
        <f>E7-D7</f>
        <v>-24643646.20714286</v>
      </c>
      <c r="G7" s="51">
        <f t="shared" ref="G7:G12" si="1">E7/D7</f>
        <v>0.26288877837944286</v>
      </c>
    </row>
    <row r="8" spans="1:7" x14ac:dyDescent="0.25">
      <c r="A8" s="52" t="s">
        <v>19</v>
      </c>
      <c r="B8" s="53" t="s">
        <v>20</v>
      </c>
      <c r="C8" s="30">
        <v>39684540.333333336</v>
      </c>
      <c r="D8" s="30">
        <v>9162467.5571428575</v>
      </c>
      <c r="E8" s="21">
        <v>5146442.5999999996</v>
      </c>
      <c r="F8" s="21">
        <f>E8-D8</f>
        <v>-4016024.9571428578</v>
      </c>
      <c r="G8" s="22">
        <f t="shared" si="1"/>
        <v>0.56168740220945679</v>
      </c>
    </row>
    <row r="9" spans="1:7" ht="14.25" customHeight="1" x14ac:dyDescent="0.25">
      <c r="A9" s="52" t="s">
        <v>21</v>
      </c>
      <c r="B9" s="53" t="s">
        <v>22</v>
      </c>
      <c r="C9" s="30">
        <v>11764609</v>
      </c>
      <c r="D9" s="30">
        <v>2459202.25</v>
      </c>
      <c r="E9" s="21">
        <v>2241473</v>
      </c>
      <c r="F9" s="21">
        <f>E9-D9</f>
        <v>-217729.25</v>
      </c>
      <c r="G9" s="22">
        <f t="shared" si="1"/>
        <v>0.91146346340566331</v>
      </c>
    </row>
    <row r="10" spans="1:7" ht="14.25" customHeight="1" x14ac:dyDescent="0.25">
      <c r="A10" s="52" t="s">
        <v>23</v>
      </c>
      <c r="B10" s="54" t="s">
        <v>24</v>
      </c>
      <c r="C10" s="30">
        <v>87254272</v>
      </c>
      <c r="D10" s="30">
        <v>21811068</v>
      </c>
      <c r="E10" s="21">
        <v>1401176</v>
      </c>
      <c r="F10" s="21">
        <f>E10-D10</f>
        <v>-20409892</v>
      </c>
      <c r="G10" s="22">
        <f t="shared" si="1"/>
        <v>6.4241512611853763E-2</v>
      </c>
    </row>
    <row r="11" spans="1:7" x14ac:dyDescent="0.25">
      <c r="A11" s="48" t="s">
        <v>25</v>
      </c>
      <c r="B11" s="55" t="s">
        <v>26</v>
      </c>
      <c r="C11" s="50">
        <v>95320000</v>
      </c>
      <c r="D11" s="50">
        <v>17021346.153846156</v>
      </c>
      <c r="E11" s="50">
        <v>14800065</v>
      </c>
      <c r="F11" s="50">
        <f>E11-D11</f>
        <v>-2221281.1538461559</v>
      </c>
      <c r="G11" s="51">
        <f t="shared" si="1"/>
        <v>0.86950026550372261</v>
      </c>
    </row>
    <row r="12" spans="1:7" x14ac:dyDescent="0.25">
      <c r="A12" s="48" t="s">
        <v>27</v>
      </c>
      <c r="B12" s="49" t="s">
        <v>28</v>
      </c>
      <c r="C12" s="50">
        <v>60000</v>
      </c>
      <c r="D12" s="50">
        <v>15000</v>
      </c>
      <c r="E12" s="50">
        <v>15000</v>
      </c>
      <c r="F12" s="50">
        <f t="shared" ref="F12" si="2">E12-C12</f>
        <v>-45000</v>
      </c>
      <c r="G12" s="51">
        <f t="shared" si="1"/>
        <v>1</v>
      </c>
    </row>
    <row r="13" spans="1:7" x14ac:dyDescent="0.25">
      <c r="A13" s="48" t="s">
        <v>29</v>
      </c>
      <c r="B13" s="49" t="s">
        <v>54</v>
      </c>
      <c r="C13" s="50">
        <v>5000000</v>
      </c>
      <c r="D13" s="50">
        <v>0</v>
      </c>
      <c r="E13" s="50">
        <v>0</v>
      </c>
      <c r="F13" s="91">
        <f>E13-D13</f>
        <v>0</v>
      </c>
      <c r="G13" s="92">
        <f>E13/C13</f>
        <v>0</v>
      </c>
    </row>
    <row r="14" spans="1:7" x14ac:dyDescent="0.25">
      <c r="A14" s="48" t="s">
        <v>31</v>
      </c>
      <c r="B14" s="49" t="s">
        <v>32</v>
      </c>
      <c r="C14" s="50">
        <v>5300000</v>
      </c>
      <c r="D14" s="50">
        <v>1325000</v>
      </c>
      <c r="E14" s="50">
        <v>1309770</v>
      </c>
      <c r="F14" s="50">
        <f>E14-D14</f>
        <v>-15230</v>
      </c>
      <c r="G14" s="56">
        <f>E14/D14</f>
        <v>0.98850566037735854</v>
      </c>
    </row>
    <row r="15" spans="1:7" x14ac:dyDescent="0.25">
      <c r="A15" s="48" t="s">
        <v>33</v>
      </c>
      <c r="B15" s="49" t="s">
        <v>34</v>
      </c>
      <c r="C15" s="50">
        <v>0</v>
      </c>
      <c r="D15" s="50">
        <v>0</v>
      </c>
      <c r="E15" s="125">
        <v>0</v>
      </c>
      <c r="F15" s="126">
        <v>0</v>
      </c>
      <c r="G15" s="19" t="s">
        <v>30</v>
      </c>
    </row>
    <row r="16" spans="1:7" x14ac:dyDescent="0.25">
      <c r="A16" s="48" t="s">
        <v>35</v>
      </c>
      <c r="B16" s="49" t="s">
        <v>36</v>
      </c>
      <c r="C16" s="50">
        <v>0</v>
      </c>
      <c r="D16" s="50">
        <v>0</v>
      </c>
      <c r="E16" s="50">
        <v>0</v>
      </c>
      <c r="F16" s="94">
        <f>E16-C16</f>
        <v>0</v>
      </c>
      <c r="G16" s="19" t="s">
        <v>30</v>
      </c>
    </row>
    <row r="17" spans="1:16" ht="15.75" thickBot="1" x14ac:dyDescent="0.3">
      <c r="A17" s="48" t="s">
        <v>37</v>
      </c>
      <c r="B17" s="49" t="s">
        <v>38</v>
      </c>
      <c r="C17" s="50">
        <v>3000000</v>
      </c>
      <c r="D17" s="50">
        <v>750000</v>
      </c>
      <c r="E17" s="125">
        <v>0</v>
      </c>
      <c r="F17" s="94">
        <v>0</v>
      </c>
      <c r="G17" s="90">
        <f>E17/C17</f>
        <v>0</v>
      </c>
    </row>
    <row r="18" spans="1:16" ht="16.5" thickTop="1" thickBot="1" x14ac:dyDescent="0.3">
      <c r="A18" s="57"/>
      <c r="B18" s="58" t="s">
        <v>39</v>
      </c>
      <c r="C18" s="32">
        <f>C7+C11+C12+C13+C14+C15+C16+C17</f>
        <v>247383421.33333334</v>
      </c>
      <c r="D18" s="32">
        <f>D7+D11+D12+D13+D14+D15+D16+D17</f>
        <v>52544083.960989013</v>
      </c>
      <c r="E18" s="32">
        <f>E7+E11+E12+E13+E14+E15+E16+E17</f>
        <v>24913926.600000001</v>
      </c>
      <c r="F18" s="32">
        <f>F7+F11+F12+F13+F14+F15+F16+F17</f>
        <v>-26925157.360989016</v>
      </c>
      <c r="G18" s="33">
        <f>E18/D18</f>
        <v>0.47415283932815677</v>
      </c>
    </row>
    <row r="19" spans="1:16" ht="16.5" thickTop="1" thickBot="1" x14ac:dyDescent="0.3">
      <c r="A19" s="59" t="s">
        <v>40</v>
      </c>
      <c r="B19" s="60" t="s">
        <v>63</v>
      </c>
      <c r="C19" s="20">
        <v>0</v>
      </c>
      <c r="D19" s="20">
        <v>0</v>
      </c>
      <c r="E19" s="20">
        <v>20695807</v>
      </c>
      <c r="F19" s="20">
        <f>E19-C19</f>
        <v>20695807</v>
      </c>
      <c r="G19" s="20" t="s">
        <v>14</v>
      </c>
    </row>
    <row r="20" spans="1:16" ht="16.5" thickTop="1" thickBot="1" x14ac:dyDescent="0.3">
      <c r="A20" s="107" t="s">
        <v>41</v>
      </c>
      <c r="B20" s="108"/>
      <c r="C20" s="32">
        <f>SUM(C7+C11+C12+C13+C14+C15+C16+C17+C19)</f>
        <v>247383421.33333334</v>
      </c>
      <c r="D20" s="32">
        <f t="shared" ref="D20:E20" si="3">SUM(D7+D11+D12+D13+D14+D15+D16+D17+D19)</f>
        <v>52544083.960989013</v>
      </c>
      <c r="E20" s="32">
        <f t="shared" si="3"/>
        <v>45609733.600000001</v>
      </c>
      <c r="F20" s="32">
        <f>SUM(F7+F11+F12+F13+F14+F15+F16+F17+F19)</f>
        <v>-6229350.3609890155</v>
      </c>
      <c r="G20" s="33">
        <f>E20/D20</f>
        <v>0.86802795218321116</v>
      </c>
    </row>
    <row r="21" spans="1:16" ht="15.75" thickTop="1" x14ac:dyDescent="0.25"/>
    <row r="22" spans="1:16" ht="15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s="119" customFormat="1" ht="12.75" x14ac:dyDescent="0.2">
      <c r="A23" s="119" t="s">
        <v>64</v>
      </c>
      <c r="E23" s="120"/>
      <c r="F23" s="120"/>
      <c r="G23" s="120"/>
    </row>
  </sheetData>
  <mergeCells count="4">
    <mergeCell ref="A5:B5"/>
    <mergeCell ref="A20:B20"/>
    <mergeCell ref="A22:P22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D31" sqref="D31"/>
    </sheetView>
  </sheetViews>
  <sheetFormatPr defaultColWidth="15.85546875" defaultRowHeight="12" x14ac:dyDescent="0.2"/>
  <cols>
    <col min="1" max="1" width="15.85546875" style="61" customWidth="1"/>
    <col min="2" max="2" width="37.28515625" style="61" customWidth="1"/>
    <col min="3" max="4" width="26.140625" style="61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61" customWidth="1"/>
    <col min="10" max="16384" width="15.85546875" style="61"/>
  </cols>
  <sheetData>
    <row r="1" spans="1:7" x14ac:dyDescent="0.2">
      <c r="E1" s="1"/>
      <c r="F1" s="1"/>
      <c r="G1" s="1"/>
    </row>
    <row r="2" spans="1:7" s="64" customFormat="1" ht="15" x14ac:dyDescent="0.25">
      <c r="A2" s="62" t="s">
        <v>0</v>
      </c>
      <c r="B2" s="38"/>
      <c r="C2" s="63"/>
      <c r="D2" s="63"/>
      <c r="E2" s="3"/>
      <c r="F2" s="3"/>
      <c r="G2" s="3"/>
    </row>
    <row r="3" spans="1:7" s="64" customFormat="1" ht="15.75" thickBot="1" x14ac:dyDescent="0.3">
      <c r="A3" s="111" t="s">
        <v>65</v>
      </c>
      <c r="B3" s="111"/>
      <c r="C3" s="3"/>
      <c r="D3" s="3"/>
      <c r="E3" s="3"/>
      <c r="F3" s="3"/>
      <c r="G3" s="3"/>
    </row>
    <row r="4" spans="1:7" s="64" customFormat="1" ht="15" customHeight="1" thickTop="1" thickBot="1" x14ac:dyDescent="0.3">
      <c r="A4" s="41"/>
      <c r="B4" s="42"/>
      <c r="C4" s="129" t="s">
        <v>55</v>
      </c>
      <c r="D4" s="130"/>
      <c r="E4" s="131"/>
      <c r="F4" s="9" t="s">
        <v>2</v>
      </c>
      <c r="G4" s="9" t="s">
        <v>2</v>
      </c>
    </row>
    <row r="5" spans="1:7" s="64" customFormat="1" ht="25.5" customHeight="1" thickTop="1" thickBot="1" x14ac:dyDescent="0.3">
      <c r="A5" s="105" t="s">
        <v>42</v>
      </c>
      <c r="B5" s="106"/>
      <c r="C5" s="11" t="s">
        <v>67</v>
      </c>
      <c r="D5" s="128" t="s">
        <v>61</v>
      </c>
      <c r="E5" s="12" t="s">
        <v>69</v>
      </c>
      <c r="F5" s="96" t="s">
        <v>7</v>
      </c>
      <c r="G5" s="96" t="s">
        <v>8</v>
      </c>
    </row>
    <row r="6" spans="1:7" s="64" customFormat="1" ht="15.75" thickTop="1" x14ac:dyDescent="0.25">
      <c r="A6" s="65"/>
      <c r="B6" s="66"/>
      <c r="C6" s="67"/>
      <c r="D6" s="67"/>
      <c r="E6" s="68"/>
      <c r="F6" s="68"/>
      <c r="G6" s="68"/>
    </row>
    <row r="7" spans="1:7" s="64" customFormat="1" ht="15" x14ac:dyDescent="0.25">
      <c r="A7" s="69" t="s">
        <v>17</v>
      </c>
      <c r="B7" s="55" t="s">
        <v>43</v>
      </c>
      <c r="C7" s="70">
        <f>SUM(C8,C9,C10,C11,C12,C13)</f>
        <v>17640500</v>
      </c>
      <c r="D7" s="70">
        <f>SUM(D8,D9,D10,D11,D12,D13)</f>
        <v>532000</v>
      </c>
      <c r="E7" s="70">
        <f t="shared" ref="E7" si="0">SUM(E8,E9,E10,E11,E12,E13)</f>
        <v>0</v>
      </c>
      <c r="F7" s="71">
        <f>E7-D7</f>
        <v>-532000</v>
      </c>
      <c r="G7" s="72">
        <f>E7/D7</f>
        <v>0</v>
      </c>
    </row>
    <row r="8" spans="1:7" s="64" customFormat="1" ht="15" x14ac:dyDescent="0.25">
      <c r="A8" s="73" t="s">
        <v>19</v>
      </c>
      <c r="B8" s="74" t="s">
        <v>44</v>
      </c>
      <c r="C8" s="75">
        <v>960000</v>
      </c>
      <c r="D8" s="75">
        <v>240000</v>
      </c>
      <c r="E8" s="127">
        <v>0</v>
      </c>
      <c r="F8" s="76">
        <f>E8-D8</f>
        <v>-240000</v>
      </c>
      <c r="G8" s="99">
        <f>E8/C8</f>
        <v>0</v>
      </c>
    </row>
    <row r="9" spans="1:7" s="64" customFormat="1" ht="15" x14ac:dyDescent="0.25">
      <c r="A9" s="73" t="s">
        <v>21</v>
      </c>
      <c r="B9" s="77" t="s">
        <v>45</v>
      </c>
      <c r="C9" s="78">
        <v>948000</v>
      </c>
      <c r="D9" s="78">
        <v>237000</v>
      </c>
      <c r="E9" s="78">
        <v>0</v>
      </c>
      <c r="F9" s="98">
        <f t="shared" ref="F9:F15" si="1">E9-D9</f>
        <v>-237000</v>
      </c>
      <c r="G9" s="100">
        <f>E9/D9</f>
        <v>0</v>
      </c>
    </row>
    <row r="10" spans="1:7" s="64" customFormat="1" ht="15" x14ac:dyDescent="0.25">
      <c r="A10" s="73" t="s">
        <v>23</v>
      </c>
      <c r="B10" s="54" t="s">
        <v>58</v>
      </c>
      <c r="C10" s="75">
        <v>15512500</v>
      </c>
      <c r="D10" s="75">
        <v>0</v>
      </c>
      <c r="E10" s="75">
        <v>0</v>
      </c>
      <c r="F10" s="98">
        <f t="shared" si="1"/>
        <v>0</v>
      </c>
      <c r="G10" s="21" t="s">
        <v>30</v>
      </c>
    </row>
    <row r="11" spans="1:7" s="64" customFormat="1" ht="15" x14ac:dyDescent="0.25">
      <c r="A11" s="73" t="s">
        <v>46</v>
      </c>
      <c r="B11" s="74" t="s">
        <v>47</v>
      </c>
      <c r="C11" s="93">
        <v>0</v>
      </c>
      <c r="D11" s="93">
        <v>0</v>
      </c>
      <c r="E11" s="21">
        <v>0</v>
      </c>
      <c r="F11" s="98">
        <f t="shared" si="1"/>
        <v>0</v>
      </c>
      <c r="G11" s="21" t="s">
        <v>30</v>
      </c>
    </row>
    <row r="12" spans="1:7" s="64" customFormat="1" ht="15" x14ac:dyDescent="0.25">
      <c r="A12" s="73" t="s">
        <v>48</v>
      </c>
      <c r="B12" s="54" t="s">
        <v>59</v>
      </c>
      <c r="C12" s="75">
        <v>220000</v>
      </c>
      <c r="D12" s="75">
        <v>55000</v>
      </c>
      <c r="E12" s="75">
        <v>0</v>
      </c>
      <c r="F12" s="98">
        <f t="shared" si="1"/>
        <v>-55000</v>
      </c>
      <c r="G12" s="22">
        <f>E12/D12</f>
        <v>0</v>
      </c>
    </row>
    <row r="13" spans="1:7" s="64" customFormat="1" ht="15" x14ac:dyDescent="0.25">
      <c r="A13" s="73" t="s">
        <v>49</v>
      </c>
      <c r="B13" s="74" t="s">
        <v>50</v>
      </c>
      <c r="C13" s="93">
        <v>0</v>
      </c>
      <c r="D13" s="93">
        <v>0</v>
      </c>
      <c r="E13" s="21">
        <v>0</v>
      </c>
      <c r="F13" s="98">
        <f t="shared" si="1"/>
        <v>0</v>
      </c>
      <c r="G13" s="79" t="s">
        <v>30</v>
      </c>
    </row>
    <row r="14" spans="1:7" s="64" customFormat="1" ht="15" x14ac:dyDescent="0.25">
      <c r="A14" s="69" t="s">
        <v>25</v>
      </c>
      <c r="B14" s="55" t="s">
        <v>51</v>
      </c>
      <c r="C14" s="94">
        <v>0</v>
      </c>
      <c r="D14" s="94">
        <v>0</v>
      </c>
      <c r="E14" s="50">
        <v>0</v>
      </c>
      <c r="F14" s="98">
        <f t="shared" si="1"/>
        <v>0</v>
      </c>
      <c r="G14" s="79" t="s">
        <v>30</v>
      </c>
    </row>
    <row r="15" spans="1:7" s="64" customFormat="1" ht="15.75" thickBot="1" x14ac:dyDescent="0.3">
      <c r="A15" s="69" t="s">
        <v>27</v>
      </c>
      <c r="B15" s="55" t="s">
        <v>52</v>
      </c>
      <c r="C15" s="95">
        <v>0</v>
      </c>
      <c r="D15" s="95">
        <v>0</v>
      </c>
      <c r="E15" s="21">
        <v>0</v>
      </c>
      <c r="F15" s="98">
        <f t="shared" si="1"/>
        <v>0</v>
      </c>
      <c r="G15" s="79" t="s">
        <v>30</v>
      </c>
    </row>
    <row r="16" spans="1:7" s="64" customFormat="1" ht="16.5" thickTop="1" thickBot="1" x14ac:dyDescent="0.3">
      <c r="A16" s="112" t="s">
        <v>15</v>
      </c>
      <c r="B16" s="113"/>
      <c r="C16" s="80">
        <f>C7+C14+C15</f>
        <v>17640500</v>
      </c>
      <c r="D16" s="80">
        <f>D7+D14+D15</f>
        <v>532000</v>
      </c>
      <c r="E16" s="80">
        <f t="shared" ref="E16" si="2">E7+E14+E15</f>
        <v>0</v>
      </c>
      <c r="F16" s="81">
        <f>F14+F15+F7</f>
        <v>-532000</v>
      </c>
      <c r="G16" s="33">
        <f>E16/D16</f>
        <v>0</v>
      </c>
    </row>
    <row r="17" spans="1:15" s="64" customFormat="1" ht="11.25" customHeight="1" thickTop="1" x14ac:dyDescent="0.25">
      <c r="A17" s="82"/>
      <c r="B17" s="83"/>
      <c r="C17" s="83"/>
      <c r="D17" s="83"/>
      <c r="E17" s="2"/>
      <c r="F17" s="84"/>
      <c r="G17" s="2"/>
    </row>
    <row r="18" spans="1:15" s="64" customFormat="1" ht="11.2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s="64" customFormat="1" ht="46.5" customHeight="1" x14ac:dyDescent="0.2">
      <c r="A19" s="85"/>
      <c r="B19" s="114"/>
      <c r="C19" s="114"/>
      <c r="D19" s="114"/>
      <c r="E19" s="114"/>
      <c r="F19" s="2"/>
      <c r="G19" s="2"/>
    </row>
    <row r="20" spans="1:15" s="64" customFormat="1" ht="12" customHeight="1" x14ac:dyDescent="0.2">
      <c r="A20" s="110"/>
      <c r="B20" s="110"/>
      <c r="C20" s="110"/>
      <c r="D20" s="110"/>
      <c r="E20" s="110"/>
      <c r="F20" s="110"/>
      <c r="G20" s="2"/>
    </row>
    <row r="21" spans="1:15" s="64" customFormat="1" ht="12" customHeight="1" x14ac:dyDescent="0.2">
      <c r="A21" s="110"/>
      <c r="B21" s="110"/>
      <c r="C21" s="110"/>
      <c r="D21" s="110"/>
      <c r="E21" s="110"/>
      <c r="F21" s="110"/>
      <c r="G21" s="2"/>
    </row>
    <row r="22" spans="1:15" s="64" customFormat="1" ht="12" customHeight="1" x14ac:dyDescent="0.2">
      <c r="A22" s="110"/>
      <c r="B22" s="110"/>
      <c r="C22" s="110"/>
      <c r="D22" s="110"/>
      <c r="E22" s="110"/>
      <c r="F22" s="110"/>
      <c r="G22" s="2"/>
    </row>
    <row r="23" spans="1:15" s="86" customFormat="1" x14ac:dyDescent="0.2">
      <c r="E23" s="2"/>
      <c r="F23" s="2"/>
      <c r="G23" s="2"/>
    </row>
    <row r="24" spans="1:15" s="87" customFormat="1" x14ac:dyDescent="0.2">
      <c r="E24" s="2"/>
      <c r="F24" s="2"/>
      <c r="G24" s="2"/>
    </row>
    <row r="31" spans="1:15" x14ac:dyDescent="0.2">
      <c r="C31" s="88"/>
      <c r="D31" s="88"/>
    </row>
  </sheetData>
  <mergeCells count="7">
    <mergeCell ref="A20:F22"/>
    <mergeCell ref="A3:B3"/>
    <mergeCell ref="A5:B5"/>
    <mergeCell ref="A16:B16"/>
    <mergeCell ref="B19:E19"/>
    <mergeCell ref="A18:O18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 viti 2021 3m I-Te ardhur</vt:lpstr>
      <vt:lpstr>Realizim viti 2021-Shpenzim</vt:lpstr>
      <vt:lpstr>Realiz shpen kapit viti 2021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Ornela Shqarri</cp:lastModifiedBy>
  <dcterms:created xsi:type="dcterms:W3CDTF">2020-01-10T16:26:06Z</dcterms:created>
  <dcterms:modified xsi:type="dcterms:W3CDTF">2021-06-30T10:31:51Z</dcterms:modified>
</cp:coreProperties>
</file>