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opi\Desktop\"/>
    </mc:Choice>
  </mc:AlternateContent>
  <bookViews>
    <workbookView xWindow="0" yWindow="0" windowWidth="28800" windowHeight="12435" activeTab="2"/>
  </bookViews>
  <sheets>
    <sheet name="Te Ardhurat 3M II 2021" sheetId="1" r:id="rId1"/>
    <sheet name="Shp.Korrente 3M II 2021" sheetId="2" r:id="rId2"/>
    <sheet name="Shp.Kap 3M II 2021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E16" i="3"/>
  <c r="D7" i="3"/>
  <c r="E7" i="3"/>
  <c r="G8" i="3"/>
  <c r="G9" i="3"/>
  <c r="G12" i="3"/>
  <c r="F8" i="3"/>
  <c r="F9" i="3"/>
  <c r="F10" i="3"/>
  <c r="F11" i="3"/>
  <c r="F12" i="3"/>
  <c r="F13" i="3"/>
  <c r="F14" i="3"/>
  <c r="F15" i="3"/>
  <c r="H8" i="1"/>
  <c r="H10" i="1"/>
  <c r="H11" i="1"/>
  <c r="H12" i="1"/>
  <c r="G7" i="1"/>
  <c r="G8" i="1"/>
  <c r="G9" i="1"/>
  <c r="G10" i="1"/>
  <c r="G11" i="1"/>
  <c r="G12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D20" i="2"/>
  <c r="E20" i="2"/>
  <c r="D18" i="2"/>
  <c r="E18" i="2"/>
  <c r="D7" i="2"/>
  <c r="E7" i="2"/>
  <c r="C7" i="2" l="1"/>
  <c r="C18" i="2" s="1"/>
  <c r="D10" i="1"/>
  <c r="C20" i="2" l="1"/>
  <c r="G17" i="2" l="1"/>
  <c r="G14" i="2"/>
  <c r="G13" i="2"/>
  <c r="G12" i="2"/>
  <c r="G11" i="2"/>
  <c r="G10" i="2"/>
  <c r="G9" i="2"/>
  <c r="G8" i="2"/>
  <c r="F10" i="1" l="1"/>
  <c r="E10" i="1"/>
  <c r="E12" i="1" s="1"/>
  <c r="G6" i="1"/>
  <c r="H6" i="1"/>
  <c r="F12" i="1" l="1"/>
  <c r="D12" i="1" l="1"/>
  <c r="C12" i="1"/>
  <c r="B11" i="1"/>
  <c r="B9" i="1"/>
  <c r="B8" i="1"/>
  <c r="B7" i="1"/>
  <c r="B6" i="1"/>
  <c r="G18" i="2" l="1"/>
  <c r="G7" i="2"/>
  <c r="F7" i="2"/>
  <c r="B12" i="1"/>
  <c r="G20" i="2"/>
  <c r="C7" i="3" l="1"/>
  <c r="F7" i="3" l="1"/>
  <c r="G7" i="3"/>
  <c r="C16" i="3"/>
  <c r="F16" i="3" l="1"/>
  <c r="G16" i="3"/>
</calcChain>
</file>

<file path=xl/sharedStrings.xml><?xml version="1.0" encoding="utf-8"?>
<sst xmlns="http://schemas.openxmlformats.org/spreadsheetml/2006/main" count="102" uniqueCount="69">
  <si>
    <t>AGJENCIA E SIGURIMIT TË DEPOZITAVE</t>
  </si>
  <si>
    <t>Viti 2018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</si>
  <si>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</si>
  <si>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</si>
  <si>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</si>
  <si>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</si>
  <si>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</si>
  <si>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</si>
  <si>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</si>
  <si>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</si>
  <si>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</si>
  <si>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</si>
  <si>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</si>
  <si>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</si>
  <si>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</si>
  <si>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</si>
  <si>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</si>
  <si>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</si>
  <si>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</si>
  <si>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</si>
  <si>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</si>
  <si>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</si>
  <si>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</si>
  <si>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</si>
  <si>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</si>
  <si>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</si>
  <si>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</si>
  <si>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</si>
  <si>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</si>
  <si>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</si>
  <si>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</si>
  <si>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</si>
  <si>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</si>
  <si>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</si>
  <si>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</si>
  <si>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</si>
  <si>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</si>
  <si>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</si>
  <si>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</si>
  <si>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</si>
  <si>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</si>
  <si>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</si>
  <si>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</si>
  <si>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</si>
  <si>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</si>
  <si>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</si>
  <si>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</si>
  <si>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</si>
  <si>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</si>
  <si>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</si>
  <si>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</si>
  <si>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</si>
  <si>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</si>
  <si>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>PROVIGJONE *</t>
  </si>
  <si>
    <t>Të ardhura nga veprimtari të tjera***</t>
  </si>
  <si>
    <t>Pajisje Informatike</t>
  </si>
  <si>
    <t>Makineri dhe pajisje zyre</t>
  </si>
  <si>
    <t>Viti 2021</t>
  </si>
  <si>
    <t>SHPENZIME TË TJERA*</t>
  </si>
  <si>
    <t>Plani vjetor 2021</t>
  </si>
  <si>
    <t>Pasqyra e Realizimit të të Ardhurave për 3 M  II 2021</t>
  </si>
  <si>
    <t>Plani 3 M II</t>
  </si>
  <si>
    <t>Realizimi 3 M II</t>
  </si>
  <si>
    <t>*Riklasifikim i nënzërave brenda grupit sipas nevojave në Buxhet, miratuar nga Drejtori i Përgjithshëm</t>
  </si>
  <si>
    <t>**Pasqyruar "Të ardhurat nga rivlerësimi në monedhë të huaj"ne vlere 532,585.26 leke ne "Shpenzimet nga rivlerësimi" me qëllim pasqyrim sa më të saktë të efektit të tij</t>
  </si>
  <si>
    <t xml:space="preserve">* Reflektuar neto nga shpenzimet e amortizim prim/skonto nga investimet në Lekë për qëllime të një refleklimi sa më të drejtë të performancës </t>
  </si>
  <si>
    <t>**Diferenca rivlerësimi në monedhë të huaj (Fitim) pasqyruar neto nga shpenzimet per rivleresim ne monedhe te huaj ne vleren prej 532,585.26lekë</t>
  </si>
  <si>
    <t>Pasqyra e Realizimit të Shpenzimeve Korrente 3 M II 2021</t>
  </si>
  <si>
    <t>Pasqyra e Realizimit të Shpenzimeve Kapitale 3 M 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</si>
</sst>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0.0"/>
    <numFmt numFmtId="167" formatCode="0.00_);\(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Perpetua"/>
      <family val="1"/>
    </font>
    <font>
      <i/>
      <sz val="12"/>
      <color theme="1"/>
      <name val="Perpetu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5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0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12" xfId="4" applyFont="1" applyFill="1" applyBorder="1" applyAlignment="1">
      <alignment horizontal="lef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3" fontId="5" fillId="0" borderId="12" xfId="3" applyNumberFormat="1" applyFont="1" applyFill="1" applyBorder="1" applyAlignment="1">
      <alignment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10" fontId="2" fillId="0" borderId="10" xfId="2" applyNumberFormat="1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0" fillId="0" borderId="2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10" fontId="0" fillId="0" borderId="10" xfId="2" applyNumberFormat="1" applyFont="1" applyFill="1" applyBorder="1" applyAlignment="1">
      <alignment horizontal="right" wrapText="1"/>
    </xf>
    <xf numFmtId="4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12" fillId="0" borderId="0" xfId="0" applyFont="1" applyBorder="1" applyAlignment="1"/>
    <xf numFmtId="9" fontId="5" fillId="0" borderId="10" xfId="2" applyFont="1" applyFill="1" applyBorder="1" applyAlignment="1">
      <alignment horizontal="right" vertical="top" wrapText="1"/>
    </xf>
    <xf numFmtId="10" fontId="2" fillId="0" borderId="10" xfId="2" applyNumberFormat="1" applyFont="1" applyFill="1" applyBorder="1" applyAlignment="1">
      <alignment horizontal="right" vertical="top" wrapText="1"/>
    </xf>
    <xf numFmtId="43" fontId="1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wrapText="1"/>
    </xf>
    <xf numFmtId="0" fontId="0" fillId="0" borderId="10" xfId="3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11" fillId="0" borderId="0" xfId="0" applyFont="1" applyFill="1"/>
    <xf numFmtId="0" fontId="2" fillId="0" borderId="1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3" fontId="3" fillId="0" borderId="10" xfId="1" applyFont="1" applyBorder="1" applyAlignment="1">
      <alignment horizontal="right" wrapText="1"/>
    </xf>
    <xf numFmtId="43" fontId="0" fillId="0" borderId="10" xfId="1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5" fillId="0" borderId="13" xfId="3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3" fontId="0" fillId="0" borderId="0" xfId="0" applyNumberFormat="1" applyFill="1"/>
    <xf numFmtId="43" fontId="11" fillId="0" borderId="0" xfId="1" applyFont="1"/>
    <xf numFmtId="43" fontId="3" fillId="0" borderId="0" xfId="1" applyFont="1"/>
    <xf numFmtId="43" fontId="11" fillId="0" borderId="0" xfId="1" applyFont="1" applyFill="1"/>
    <xf numFmtId="43" fontId="0" fillId="0" borderId="0" xfId="1" applyFont="1" applyFill="1"/>
    <xf numFmtId="0" fontId="13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167" fontId="2" fillId="0" borderId="10" xfId="1" applyNumberFormat="1" applyFont="1" applyFill="1" applyBorder="1" applyAlignment="1">
      <alignment wrapText="1"/>
    </xf>
    <xf numFmtId="167" fontId="1" fillId="0" borderId="10" xfId="1" applyNumberFormat="1" applyFont="1" applyFill="1" applyBorder="1" applyAlignment="1">
      <alignment wrapText="1"/>
    </xf>
    <xf numFmtId="167" fontId="0" fillId="0" borderId="10" xfId="0" applyNumberFormat="1" applyFont="1" applyFill="1" applyBorder="1" applyAlignment="1">
      <alignment wrapText="1"/>
    </xf>
    <xf numFmtId="167" fontId="2" fillId="0" borderId="10" xfId="1" applyNumberFormat="1" applyFont="1" applyFill="1" applyBorder="1" applyAlignment="1">
      <alignment horizontal="right"/>
    </xf>
    <xf numFmtId="39" fontId="5" fillId="0" borderId="12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horizontal="right"/>
    </xf>
    <xf numFmtId="10" fontId="5" fillId="0" borderId="12" xfId="2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20"/>
  <sheetViews>
    <sheetView showGridLines="0" workbookViewId="0">
      <selection activeCell="F15" sqref="F15"/>
    </sheetView>
  </sheetViews>
  <sheetFormatPr defaultColWidth="9.140625" defaultRowHeight="15" x14ac:dyDescent="0.25"/>
  <cols>
    <col min="1" max="1" width="53" style="2" customWidth="1"/>
    <col min="2" max="2" width="19.42578125" style="2" hidden="1" customWidth="1"/>
    <col min="3" max="3" width="22.28515625" style="2" hidden="1" customWidth="1"/>
    <col min="4" max="5" width="23.710937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43" customWidth="1"/>
    <col min="11" max="11" width="12.85546875" bestFit="1" customWidth="1"/>
    <col min="13" max="13" width="12" bestFit="1" customWidth="1"/>
    <col min="14" max="14" width="9.28515625" bestFit="1" customWidth="1"/>
    <col min="15" max="16384" width="9.140625" style="2"/>
  </cols>
  <sheetData>
    <row r="1" spans="1:233" x14ac:dyDescent="0.25">
      <c r="A1" s="1"/>
      <c r="B1" s="1"/>
      <c r="C1" s="1"/>
      <c r="D1" s="1"/>
      <c r="E1" s="1"/>
      <c r="F1" s="1"/>
      <c r="G1" s="1"/>
      <c r="H1" s="1"/>
    </row>
    <row r="2" spans="1:233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60</v>
      </c>
      <c r="B3" s="3"/>
      <c r="C3" s="3"/>
      <c r="D3" s="3"/>
      <c r="E3" s="3"/>
      <c r="F3" s="3"/>
      <c r="G3" s="3"/>
      <c r="H3" s="3"/>
      <c r="I3" s="5"/>
      <c r="J3"/>
      <c r="K3"/>
      <c r="L3"/>
      <c r="M3"/>
      <c r="N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thickBot="1" x14ac:dyDescent="0.3">
      <c r="A4" s="7"/>
      <c r="B4" s="100" t="s">
        <v>1</v>
      </c>
      <c r="C4" s="101"/>
      <c r="D4" s="100" t="s">
        <v>57</v>
      </c>
      <c r="E4" s="102"/>
      <c r="F4" s="101"/>
      <c r="G4" s="8" t="s">
        <v>2</v>
      </c>
      <c r="H4" s="9" t="s">
        <v>2</v>
      </c>
    </row>
    <row r="5" spans="1:233" ht="16.5" thickTop="1" thickBot="1" x14ac:dyDescent="0.3">
      <c r="A5" s="10" t="s">
        <v>3</v>
      </c>
      <c r="B5" s="11" t="s">
        <v>4</v>
      </c>
      <c r="C5" s="12" t="s">
        <v>5</v>
      </c>
      <c r="D5" s="94" t="s">
        <v>6</v>
      </c>
      <c r="E5" s="95" t="s">
        <v>61</v>
      </c>
      <c r="F5" s="96" t="s">
        <v>62</v>
      </c>
      <c r="G5" s="12" t="s">
        <v>7</v>
      </c>
      <c r="H5" s="90" t="s">
        <v>8</v>
      </c>
    </row>
    <row r="6" spans="1:233" ht="15.75" thickTop="1" x14ac:dyDescent="0.25">
      <c r="A6" s="14" t="s">
        <v>9</v>
      </c>
      <c r="B6" s="15" t="e">
        <f>#REF!+#REF!+#REF!+#REF!+#REF!+#REF!</f>
        <v>#REF!</v>
      </c>
      <c r="C6" s="16"/>
      <c r="D6" s="17">
        <v>1289697000</v>
      </c>
      <c r="E6" s="17">
        <v>644848500</v>
      </c>
      <c r="F6" s="17">
        <v>683225706.28999996</v>
      </c>
      <c r="G6" s="17">
        <f>F6-E6</f>
        <v>38377206.289999962</v>
      </c>
      <c r="H6" s="18">
        <f>F6/E6</f>
        <v>1.0595135233934792</v>
      </c>
    </row>
    <row r="7" spans="1:233" x14ac:dyDescent="0.25">
      <c r="A7" s="14" t="s">
        <v>10</v>
      </c>
      <c r="B7" s="19" t="e">
        <f>SUM(#REF!)</f>
        <v>#REF!</v>
      </c>
      <c r="C7" s="20"/>
      <c r="D7" s="21">
        <v>0</v>
      </c>
      <c r="E7" s="21">
        <v>0</v>
      </c>
      <c r="F7" s="21">
        <v>25520</v>
      </c>
      <c r="G7" s="21">
        <f t="shared" ref="G7:G12" si="0">F7-E7</f>
        <v>25520</v>
      </c>
      <c r="H7" s="75" t="s">
        <v>30</v>
      </c>
    </row>
    <row r="8" spans="1:233" x14ac:dyDescent="0.25">
      <c r="A8" s="91" t="s">
        <v>11</v>
      </c>
      <c r="B8" s="19" t="e">
        <f>SUM(#REF!)</f>
        <v>#REF!</v>
      </c>
      <c r="C8" s="20"/>
      <c r="D8" s="21">
        <v>3618600000</v>
      </c>
      <c r="E8" s="21">
        <v>1809300000</v>
      </c>
      <c r="F8" s="21">
        <v>1864017650.0699999</v>
      </c>
      <c r="G8" s="21">
        <f t="shared" si="0"/>
        <v>54717650.069999933</v>
      </c>
      <c r="H8" s="22">
        <f t="shared" ref="H7:H12" si="1">F8/E8</f>
        <v>1.0302424418670204</v>
      </c>
    </row>
    <row r="9" spans="1:233" ht="30.75" thickBot="1" x14ac:dyDescent="0.3">
      <c r="A9" s="14" t="s">
        <v>12</v>
      </c>
      <c r="B9" s="19" t="e">
        <f>SUM(#REF!)</f>
        <v>#REF!</v>
      </c>
      <c r="C9" s="23"/>
      <c r="D9" s="24">
        <v>0</v>
      </c>
      <c r="E9" s="24">
        <v>0</v>
      </c>
      <c r="F9" s="21">
        <v>0</v>
      </c>
      <c r="G9" s="21">
        <f t="shared" si="0"/>
        <v>0</v>
      </c>
      <c r="H9" s="75" t="s">
        <v>30</v>
      </c>
    </row>
    <row r="10" spans="1:233" ht="16.5" thickTop="1" thickBot="1" x14ac:dyDescent="0.3">
      <c r="A10" s="25" t="s">
        <v>13</v>
      </c>
      <c r="B10" s="26"/>
      <c r="C10" s="27"/>
      <c r="D10" s="28">
        <f>D6+D7+D8+D9</f>
        <v>4908297000</v>
      </c>
      <c r="E10" s="28">
        <f>E6+E7+E8+E9</f>
        <v>2454148500</v>
      </c>
      <c r="F10" s="28">
        <f>F6+F7+F8+F9</f>
        <v>2547268876.3599997</v>
      </c>
      <c r="G10" s="28">
        <f t="shared" si="0"/>
        <v>93120376.359999657</v>
      </c>
      <c r="H10" s="29">
        <f t="shared" si="1"/>
        <v>1.0379440675085472</v>
      </c>
    </row>
    <row r="11" spans="1:233" ht="16.5" thickTop="1" thickBot="1" x14ac:dyDescent="0.3">
      <c r="A11" s="91" t="s">
        <v>54</v>
      </c>
      <c r="B11" s="19" t="e">
        <f>SUM(#REF!)</f>
        <v>#REF!</v>
      </c>
      <c r="C11" s="20"/>
      <c r="D11" s="21">
        <v>1842000</v>
      </c>
      <c r="E11" s="21">
        <v>921000</v>
      </c>
      <c r="F11" s="21">
        <v>0</v>
      </c>
      <c r="G11" s="21">
        <f t="shared" si="0"/>
        <v>-921000</v>
      </c>
      <c r="H11" s="22">
        <f t="shared" si="1"/>
        <v>0</v>
      </c>
    </row>
    <row r="12" spans="1:233" ht="16.5" thickTop="1" thickBot="1" x14ac:dyDescent="0.3">
      <c r="A12" s="31" t="s">
        <v>15</v>
      </c>
      <c r="B12" s="32" t="e">
        <f>B6+B7+B8+B9+B11</f>
        <v>#REF!</v>
      </c>
      <c r="C12" s="32">
        <f>C6+C7+C8+C9+C11</f>
        <v>0</v>
      </c>
      <c r="D12" s="32">
        <f>D6+D7+D8+D9+D11</f>
        <v>4910139000</v>
      </c>
      <c r="E12" s="32">
        <f>E10+E11</f>
        <v>2455069500</v>
      </c>
      <c r="F12" s="32">
        <f>F10+F11</f>
        <v>2547268876.3599997</v>
      </c>
      <c r="G12" s="32">
        <f t="shared" si="0"/>
        <v>92199376.359999657</v>
      </c>
      <c r="H12" s="33">
        <f t="shared" si="1"/>
        <v>1.037554690960887</v>
      </c>
    </row>
    <row r="13" spans="1:233" ht="15.75" thickTop="1" x14ac:dyDescent="0.25">
      <c r="A13" s="34"/>
      <c r="B13" s="35"/>
      <c r="C13" s="36"/>
      <c r="D13" s="36"/>
      <c r="E13" s="36"/>
      <c r="F13" s="36"/>
      <c r="G13" s="36"/>
      <c r="H13" s="36"/>
    </row>
    <row r="14" spans="1:233" x14ac:dyDescent="0.25">
      <c r="A14" s="84" t="s">
        <v>65</v>
      </c>
    </row>
    <row r="15" spans="1:233" x14ac:dyDescent="0.25">
      <c r="A15" s="84" t="s">
        <v>66</v>
      </c>
    </row>
    <row r="16" spans="1:233" x14ac:dyDescent="0.25">
      <c r="G16" s="122"/>
      <c r="H16" s="122"/>
    </row>
    <row r="17" spans="7:8" x14ac:dyDescent="0.25">
      <c r="G17" s="122"/>
      <c r="H17" s="122"/>
    </row>
    <row r="18" spans="7:8" x14ac:dyDescent="0.25">
      <c r="G18" s="122"/>
      <c r="H18" s="122"/>
    </row>
    <row r="19" spans="7:8" x14ac:dyDescent="0.25">
      <c r="G19" s="122"/>
      <c r="H19" s="122"/>
    </row>
    <row r="20" spans="7:8" x14ac:dyDescent="0.25">
      <c r="G20" s="122"/>
      <c r="H20" s="122"/>
    </row>
  </sheetData>
  <mergeCells count="2">
    <mergeCell ref="B4:C4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C29" sqref="C29"/>
    </sheetView>
  </sheetViews>
  <sheetFormatPr defaultRowHeight="15" x14ac:dyDescent="0.25"/>
  <cols>
    <col min="1" max="1" width="11.85546875" style="37" customWidth="1"/>
    <col min="2" max="2" width="55.140625" style="37" bestFit="1" customWidth="1"/>
    <col min="3" max="4" width="34" style="37" customWidth="1"/>
    <col min="5" max="5" width="24.5703125" style="2" customWidth="1"/>
    <col min="6" max="6" width="19.5703125" style="2" customWidth="1"/>
    <col min="7" max="7" width="19.85546875" style="2" customWidth="1"/>
    <col min="8" max="8" width="9.140625" style="37"/>
    <col min="9" max="9" width="22.85546875" style="37" customWidth="1"/>
    <col min="10" max="16384" width="9.140625" style="37"/>
  </cols>
  <sheetData>
    <row r="1" spans="1:9" x14ac:dyDescent="0.25">
      <c r="E1" s="1"/>
      <c r="F1" s="1"/>
      <c r="G1" s="1"/>
    </row>
    <row r="2" spans="1:9" x14ac:dyDescent="0.25">
      <c r="A2" s="38" t="s">
        <v>0</v>
      </c>
      <c r="B2" s="38"/>
      <c r="C2" s="38"/>
      <c r="D2" s="38"/>
      <c r="E2" s="3"/>
      <c r="F2" s="3"/>
      <c r="G2" s="3"/>
    </row>
    <row r="3" spans="1:9" ht="15.75" thickBot="1" x14ac:dyDescent="0.3">
      <c r="A3" s="134" t="s">
        <v>67</v>
      </c>
      <c r="B3" s="134"/>
      <c r="C3" s="39"/>
      <c r="D3" s="39"/>
      <c r="E3" s="3"/>
      <c r="F3" s="3"/>
      <c r="G3" s="3"/>
    </row>
    <row r="4" spans="1:9" ht="33" customHeight="1" thickTop="1" thickBot="1" x14ac:dyDescent="0.3">
      <c r="A4" s="40"/>
      <c r="B4" s="41"/>
      <c r="C4" s="108" t="s">
        <v>57</v>
      </c>
      <c r="D4" s="109"/>
      <c r="E4" s="110"/>
      <c r="F4" s="42" t="s">
        <v>2</v>
      </c>
      <c r="G4" s="43" t="s">
        <v>2</v>
      </c>
    </row>
    <row r="5" spans="1:9" ht="25.5" customHeight="1" thickTop="1" thickBot="1" x14ac:dyDescent="0.3">
      <c r="A5" s="103" t="s">
        <v>16</v>
      </c>
      <c r="B5" s="104"/>
      <c r="C5" s="13" t="s">
        <v>6</v>
      </c>
      <c r="D5" s="13" t="s">
        <v>61</v>
      </c>
      <c r="E5" s="92" t="s">
        <v>62</v>
      </c>
      <c r="F5" s="13" t="s">
        <v>7</v>
      </c>
      <c r="G5" s="44" t="s">
        <v>8</v>
      </c>
    </row>
    <row r="6" spans="1:9" ht="15.75" thickTop="1" x14ac:dyDescent="0.25">
      <c r="A6" s="40"/>
      <c r="B6" s="45"/>
      <c r="C6" s="46"/>
      <c r="D6" s="46"/>
      <c r="E6" s="17"/>
      <c r="F6" s="17"/>
      <c r="G6" s="18"/>
    </row>
    <row r="7" spans="1:9" x14ac:dyDescent="0.25">
      <c r="A7" s="47" t="s">
        <v>17</v>
      </c>
      <c r="B7" s="48" t="s">
        <v>18</v>
      </c>
      <c r="C7" s="49">
        <f>SUM(C8+C9+C10)</f>
        <v>138703421.33333334</v>
      </c>
      <c r="D7" s="49">
        <f t="shared" ref="D7:E7" si="0">SUM(D8+D9+D10)</f>
        <v>67814135.04285714</v>
      </c>
      <c r="E7" s="49">
        <f t="shared" si="0"/>
        <v>20011135.039999999</v>
      </c>
      <c r="F7" s="49">
        <f>E7-D7</f>
        <v>-47803000.002857141</v>
      </c>
      <c r="G7" s="50">
        <f t="shared" ref="G7:G12" si="1">E7/D7</f>
        <v>0.29508796399678877</v>
      </c>
    </row>
    <row r="8" spans="1:9" x14ac:dyDescent="0.25">
      <c r="A8" s="51" t="s">
        <v>19</v>
      </c>
      <c r="B8" s="52" t="s">
        <v>20</v>
      </c>
      <c r="C8" s="30">
        <v>39684540.333333336</v>
      </c>
      <c r="D8" s="30">
        <v>19268594.542857144</v>
      </c>
      <c r="E8" s="21">
        <v>12870644.68</v>
      </c>
      <c r="F8" s="30">
        <f t="shared" ref="F8:F20" si="2">E8-D8</f>
        <v>-6397949.8628571443</v>
      </c>
      <c r="G8" s="22">
        <f t="shared" si="1"/>
        <v>0.66795970258096171</v>
      </c>
      <c r="I8" s="120"/>
    </row>
    <row r="9" spans="1:9" ht="14.25" customHeight="1" x14ac:dyDescent="0.25">
      <c r="A9" s="51" t="s">
        <v>21</v>
      </c>
      <c r="B9" s="52" t="s">
        <v>22</v>
      </c>
      <c r="C9" s="30">
        <v>11764609</v>
      </c>
      <c r="D9" s="30">
        <v>4918404.5</v>
      </c>
      <c r="E9" s="21">
        <v>4482945.1199999992</v>
      </c>
      <c r="F9" s="30">
        <f t="shared" si="2"/>
        <v>-435459.38000000082</v>
      </c>
      <c r="G9" s="22">
        <f t="shared" si="1"/>
        <v>0.9114632844858529</v>
      </c>
    </row>
    <row r="10" spans="1:9" ht="14.25" customHeight="1" x14ac:dyDescent="0.25">
      <c r="A10" s="51" t="s">
        <v>23</v>
      </c>
      <c r="B10" s="53" t="s">
        <v>24</v>
      </c>
      <c r="C10" s="30">
        <v>87254272</v>
      </c>
      <c r="D10" s="30">
        <v>43627136</v>
      </c>
      <c r="E10" s="21">
        <v>2657545.2400000002</v>
      </c>
      <c r="F10" s="30">
        <f t="shared" si="2"/>
        <v>-40969590.759999998</v>
      </c>
      <c r="G10" s="22">
        <f t="shared" si="1"/>
        <v>6.0914959900186895E-2</v>
      </c>
    </row>
    <row r="11" spans="1:9" x14ac:dyDescent="0.25">
      <c r="A11" s="47" t="s">
        <v>25</v>
      </c>
      <c r="B11" s="54" t="s">
        <v>26</v>
      </c>
      <c r="C11" s="49">
        <v>95320000</v>
      </c>
      <c r="D11" s="49">
        <v>45163846.15384616</v>
      </c>
      <c r="E11" s="49">
        <v>38575977</v>
      </c>
      <c r="F11" s="49">
        <f t="shared" si="2"/>
        <v>-6587869.1538461596</v>
      </c>
      <c r="G11" s="50">
        <f t="shared" si="1"/>
        <v>0.85413400950385765</v>
      </c>
    </row>
    <row r="12" spans="1:9" x14ac:dyDescent="0.25">
      <c r="A12" s="47" t="s">
        <v>27</v>
      </c>
      <c r="B12" s="48" t="s">
        <v>28</v>
      </c>
      <c r="C12" s="49">
        <v>60000</v>
      </c>
      <c r="D12" s="49">
        <v>30000</v>
      </c>
      <c r="E12" s="49">
        <v>15000</v>
      </c>
      <c r="F12" s="49">
        <f t="shared" si="2"/>
        <v>-15000</v>
      </c>
      <c r="G12" s="50">
        <f t="shared" si="1"/>
        <v>0.5</v>
      </c>
    </row>
    <row r="13" spans="1:9" x14ac:dyDescent="0.25">
      <c r="A13" s="47" t="s">
        <v>29</v>
      </c>
      <c r="B13" s="48" t="s">
        <v>53</v>
      </c>
      <c r="C13" s="49">
        <v>5000000</v>
      </c>
      <c r="D13" s="49">
        <v>0</v>
      </c>
      <c r="E13" s="49">
        <v>0</v>
      </c>
      <c r="F13" s="49">
        <f t="shared" si="2"/>
        <v>0</v>
      </c>
      <c r="G13" s="86">
        <f>E13/C13</f>
        <v>0</v>
      </c>
    </row>
    <row r="14" spans="1:9" x14ac:dyDescent="0.25">
      <c r="A14" s="47" t="s">
        <v>31</v>
      </c>
      <c r="B14" s="48" t="s">
        <v>32</v>
      </c>
      <c r="C14" s="49">
        <v>5300000</v>
      </c>
      <c r="D14" s="49">
        <v>2650000</v>
      </c>
      <c r="E14" s="49">
        <v>2619540</v>
      </c>
      <c r="F14" s="49">
        <f t="shared" si="2"/>
        <v>-30460</v>
      </c>
      <c r="G14" s="55">
        <f>E14/D14</f>
        <v>0.98850566037735854</v>
      </c>
    </row>
    <row r="15" spans="1:9" x14ac:dyDescent="0.25">
      <c r="A15" s="47" t="s">
        <v>33</v>
      </c>
      <c r="B15" s="48" t="s">
        <v>34</v>
      </c>
      <c r="C15" s="49">
        <v>0</v>
      </c>
      <c r="D15" s="49">
        <v>0</v>
      </c>
      <c r="E15" s="97">
        <v>0</v>
      </c>
      <c r="F15" s="49">
        <f t="shared" si="2"/>
        <v>0</v>
      </c>
      <c r="G15" s="19" t="s">
        <v>30</v>
      </c>
    </row>
    <row r="16" spans="1:9" x14ac:dyDescent="0.25">
      <c r="A16" s="47" t="s">
        <v>35</v>
      </c>
      <c r="B16" s="48" t="s">
        <v>36</v>
      </c>
      <c r="C16" s="49">
        <v>0</v>
      </c>
      <c r="D16" s="49">
        <v>0</v>
      </c>
      <c r="E16" s="49">
        <v>0</v>
      </c>
      <c r="F16" s="49">
        <f t="shared" si="2"/>
        <v>0</v>
      </c>
      <c r="G16" s="19" t="s">
        <v>30</v>
      </c>
    </row>
    <row r="17" spans="1:15" ht="15.75" thickBot="1" x14ac:dyDescent="0.3">
      <c r="A17" s="47" t="s">
        <v>37</v>
      </c>
      <c r="B17" s="48" t="s">
        <v>38</v>
      </c>
      <c r="C17" s="49">
        <v>3000000</v>
      </c>
      <c r="D17" s="49">
        <v>1500000</v>
      </c>
      <c r="E17" s="97">
        <v>0</v>
      </c>
      <c r="F17" s="49">
        <f t="shared" si="2"/>
        <v>-1500000</v>
      </c>
      <c r="G17" s="85">
        <f>E17/C17</f>
        <v>0</v>
      </c>
    </row>
    <row r="18" spans="1:15" ht="16.5" thickTop="1" thickBot="1" x14ac:dyDescent="0.3">
      <c r="A18" s="56"/>
      <c r="B18" s="57" t="s">
        <v>39</v>
      </c>
      <c r="C18" s="32">
        <f>C7+C11+C12+C13+C14+C15+C16+C17</f>
        <v>247383421.33333334</v>
      </c>
      <c r="D18" s="32">
        <f t="shared" ref="D18:E18" si="3">D7+D11+D12+D13+D14+D15+D16+D17</f>
        <v>117157981.1967033</v>
      </c>
      <c r="E18" s="32">
        <f t="shared" si="3"/>
        <v>61221652.039999999</v>
      </c>
      <c r="F18" s="32">
        <f t="shared" si="2"/>
        <v>-55936329.156703301</v>
      </c>
      <c r="G18" s="33">
        <f>E18/D18</f>
        <v>0.52255639278395749</v>
      </c>
    </row>
    <row r="19" spans="1:15" ht="16.5" thickTop="1" thickBot="1" x14ac:dyDescent="0.3">
      <c r="A19" s="58" t="s">
        <v>40</v>
      </c>
      <c r="B19" s="59" t="s">
        <v>58</v>
      </c>
      <c r="C19" s="20">
        <v>0</v>
      </c>
      <c r="D19" s="20">
        <v>0</v>
      </c>
      <c r="E19" s="20">
        <v>41858365.550000004</v>
      </c>
      <c r="F19" s="20">
        <f t="shared" si="2"/>
        <v>41858365.550000004</v>
      </c>
      <c r="G19" s="20" t="s">
        <v>14</v>
      </c>
    </row>
    <row r="20" spans="1:15" ht="16.5" thickTop="1" thickBot="1" x14ac:dyDescent="0.3">
      <c r="A20" s="105" t="s">
        <v>41</v>
      </c>
      <c r="B20" s="106"/>
      <c r="C20" s="32">
        <f>SUM(C7+C11+C12+C13+C14+C15+C16+C17+C19)</f>
        <v>247383421.33333334</v>
      </c>
      <c r="D20" s="32">
        <f t="shared" ref="D20:E20" si="4">SUM(D7+D11+D12+D13+D14+D15+D16+D17+D19)</f>
        <v>117157981.1967033</v>
      </c>
      <c r="E20" s="32">
        <f t="shared" si="4"/>
        <v>103080017.59</v>
      </c>
      <c r="F20" s="32">
        <f t="shared" si="2"/>
        <v>-14077963.606703296</v>
      </c>
      <c r="G20" s="33">
        <f>E20/D20</f>
        <v>0.87983777577161393</v>
      </c>
    </row>
    <row r="21" spans="1:15" ht="15.75" thickTop="1" x14ac:dyDescent="0.25"/>
    <row r="22" spans="1:15" ht="15" customHeight="1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1:15" s="93" customFormat="1" ht="16.5" x14ac:dyDescent="0.3">
      <c r="A23" s="125" t="s">
        <v>63</v>
      </c>
      <c r="B23" s="125"/>
      <c r="C23" s="125"/>
      <c r="D23" s="125"/>
      <c r="E23" s="125"/>
      <c r="F23" s="125"/>
      <c r="G23" s="121"/>
      <c r="I23" s="123"/>
    </row>
    <row r="24" spans="1:15" ht="16.5" x14ac:dyDescent="0.3">
      <c r="A24" s="125" t="s">
        <v>64</v>
      </c>
      <c r="B24" s="125"/>
      <c r="C24" s="125"/>
      <c r="D24" s="125"/>
      <c r="E24" s="125"/>
      <c r="F24" s="125"/>
      <c r="G24" s="122"/>
      <c r="I24" s="124"/>
    </row>
    <row r="25" spans="1:15" x14ac:dyDescent="0.25">
      <c r="E25" s="122"/>
      <c r="F25" s="122"/>
      <c r="G25" s="122"/>
      <c r="I25" s="124"/>
    </row>
    <row r="26" spans="1:15" x14ac:dyDescent="0.25">
      <c r="E26" s="122"/>
      <c r="F26" s="122"/>
      <c r="G26" s="122"/>
      <c r="I26" s="124"/>
    </row>
    <row r="27" spans="1:15" x14ac:dyDescent="0.25">
      <c r="E27" s="122"/>
      <c r="F27" s="122"/>
      <c r="G27" s="122"/>
      <c r="I27" s="124"/>
    </row>
  </sheetData>
  <mergeCells count="7">
    <mergeCell ref="A24:F24"/>
    <mergeCell ref="A3:B3"/>
    <mergeCell ref="A5:B5"/>
    <mergeCell ref="A20:B20"/>
    <mergeCell ref="A22:O22"/>
    <mergeCell ref="C4:E4"/>
    <mergeCell ref="A23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>
      <selection activeCell="F25" sqref="F25"/>
    </sheetView>
  </sheetViews>
  <sheetFormatPr defaultColWidth="15.85546875" defaultRowHeight="12" x14ac:dyDescent="0.2"/>
  <cols>
    <col min="1" max="1" width="15.85546875" style="60" customWidth="1"/>
    <col min="2" max="2" width="39.28515625" style="60" customWidth="1"/>
    <col min="3" max="4" width="26.140625" style="60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60" customWidth="1"/>
    <col min="10" max="16384" width="15.85546875" style="60"/>
  </cols>
  <sheetData>
    <row r="1" spans="1:7" x14ac:dyDescent="0.2">
      <c r="E1" s="1"/>
      <c r="F1" s="1"/>
      <c r="G1" s="1"/>
    </row>
    <row r="2" spans="1:7" s="63" customFormat="1" ht="15" x14ac:dyDescent="0.25">
      <c r="A2" s="61" t="s">
        <v>0</v>
      </c>
      <c r="B2" s="38"/>
      <c r="C2" s="62"/>
      <c r="D2" s="62"/>
      <c r="E2" s="3"/>
      <c r="F2" s="3"/>
      <c r="G2" s="3"/>
    </row>
    <row r="3" spans="1:7" s="63" customFormat="1" ht="15.75" thickBot="1" x14ac:dyDescent="0.3">
      <c r="A3" s="112" t="s">
        <v>68</v>
      </c>
      <c r="B3" s="112"/>
      <c r="C3" s="3"/>
      <c r="D3" s="3"/>
      <c r="E3" s="3"/>
      <c r="F3" s="3"/>
      <c r="G3" s="3"/>
    </row>
    <row r="4" spans="1:7" s="63" customFormat="1" ht="15" customHeight="1" thickTop="1" thickBot="1" x14ac:dyDescent="0.3">
      <c r="A4" s="40"/>
      <c r="B4" s="41"/>
      <c r="C4" s="117" t="s">
        <v>57</v>
      </c>
      <c r="D4" s="118"/>
      <c r="E4" s="119"/>
      <c r="F4" s="9" t="s">
        <v>2</v>
      </c>
      <c r="G4" s="9" t="s">
        <v>2</v>
      </c>
    </row>
    <row r="5" spans="1:7" s="63" customFormat="1" ht="25.5" customHeight="1" thickTop="1" thickBot="1" x14ac:dyDescent="0.3">
      <c r="A5" s="103" t="s">
        <v>42</v>
      </c>
      <c r="B5" s="104"/>
      <c r="C5" s="11" t="s">
        <v>59</v>
      </c>
      <c r="D5" s="99" t="s">
        <v>61</v>
      </c>
      <c r="E5" s="12" t="s">
        <v>62</v>
      </c>
      <c r="F5" s="90" t="s">
        <v>7</v>
      </c>
      <c r="G5" s="90" t="s">
        <v>8</v>
      </c>
    </row>
    <row r="6" spans="1:7" s="63" customFormat="1" ht="15.75" thickTop="1" x14ac:dyDescent="0.25">
      <c r="A6" s="64"/>
      <c r="B6" s="65"/>
      <c r="C6" s="66"/>
      <c r="D6" s="66"/>
      <c r="E6" s="67"/>
      <c r="F6" s="67"/>
      <c r="G6" s="126"/>
    </row>
    <row r="7" spans="1:7" s="63" customFormat="1" ht="15" x14ac:dyDescent="0.25">
      <c r="A7" s="68" t="s">
        <v>17</v>
      </c>
      <c r="B7" s="54" t="s">
        <v>43</v>
      </c>
      <c r="C7" s="69">
        <f>SUM(C8,C9,C10,C11,C12,C13)</f>
        <v>17640500</v>
      </c>
      <c r="D7" s="69">
        <f t="shared" ref="D7:E7" si="0">SUM(D8,D9,D10,D11,D12,D13)</f>
        <v>7743000</v>
      </c>
      <c r="E7" s="69">
        <f t="shared" si="0"/>
        <v>924000</v>
      </c>
      <c r="F7" s="127">
        <f>E7-D7</f>
        <v>-6819000</v>
      </c>
      <c r="G7" s="50">
        <f>E7/D7</f>
        <v>0.11933359163115072</v>
      </c>
    </row>
    <row r="8" spans="1:7" s="63" customFormat="1" ht="15" x14ac:dyDescent="0.25">
      <c r="A8" s="70" t="s">
        <v>19</v>
      </c>
      <c r="B8" s="71" t="s">
        <v>44</v>
      </c>
      <c r="C8" s="72">
        <v>960000</v>
      </c>
      <c r="D8" s="72">
        <v>480000</v>
      </c>
      <c r="E8" s="98">
        <v>0</v>
      </c>
      <c r="F8" s="128">
        <f t="shared" ref="F8:F16" si="1">E8-D8</f>
        <v>-480000</v>
      </c>
      <c r="G8" s="22">
        <f t="shared" ref="G8:G16" si="2">E8/D8</f>
        <v>0</v>
      </c>
    </row>
    <row r="9" spans="1:7" s="63" customFormat="1" ht="15" x14ac:dyDescent="0.25">
      <c r="A9" s="70" t="s">
        <v>21</v>
      </c>
      <c r="B9" s="73" t="s">
        <v>45</v>
      </c>
      <c r="C9" s="74">
        <v>948000</v>
      </c>
      <c r="D9" s="74">
        <v>948000</v>
      </c>
      <c r="E9" s="74">
        <v>924000</v>
      </c>
      <c r="F9" s="129">
        <f t="shared" si="1"/>
        <v>-24000</v>
      </c>
      <c r="G9" s="75">
        <f t="shared" si="2"/>
        <v>0.97468354430379744</v>
      </c>
    </row>
    <row r="10" spans="1:7" s="63" customFormat="1" ht="15" x14ac:dyDescent="0.25">
      <c r="A10" s="70" t="s">
        <v>23</v>
      </c>
      <c r="B10" s="53" t="s">
        <v>55</v>
      </c>
      <c r="C10" s="72">
        <v>15512500</v>
      </c>
      <c r="D10" s="72">
        <v>6205000</v>
      </c>
      <c r="E10" s="72">
        <v>0</v>
      </c>
      <c r="F10" s="128">
        <f t="shared" si="1"/>
        <v>-6205000</v>
      </c>
      <c r="G10" s="75" t="s">
        <v>30</v>
      </c>
    </row>
    <row r="11" spans="1:7" s="63" customFormat="1" ht="15" x14ac:dyDescent="0.25">
      <c r="A11" s="70" t="s">
        <v>46</v>
      </c>
      <c r="B11" s="71" t="s">
        <v>47</v>
      </c>
      <c r="C11" s="87">
        <v>0</v>
      </c>
      <c r="D11" s="87">
        <v>0</v>
      </c>
      <c r="E11" s="21">
        <v>0</v>
      </c>
      <c r="F11" s="128">
        <f t="shared" si="1"/>
        <v>0</v>
      </c>
      <c r="G11" s="75" t="s">
        <v>30</v>
      </c>
    </row>
    <row r="12" spans="1:7" s="63" customFormat="1" ht="15" x14ac:dyDescent="0.25">
      <c r="A12" s="70" t="s">
        <v>48</v>
      </c>
      <c r="B12" s="53" t="s">
        <v>56</v>
      </c>
      <c r="C12" s="72">
        <v>220000</v>
      </c>
      <c r="D12" s="72">
        <v>110000</v>
      </c>
      <c r="E12" s="72">
        <v>0</v>
      </c>
      <c r="F12" s="128">
        <f t="shared" si="1"/>
        <v>-110000</v>
      </c>
      <c r="G12" s="22">
        <f t="shared" si="2"/>
        <v>0</v>
      </c>
    </row>
    <row r="13" spans="1:7" s="63" customFormat="1" ht="15" x14ac:dyDescent="0.25">
      <c r="A13" s="70" t="s">
        <v>49</v>
      </c>
      <c r="B13" s="71" t="s">
        <v>50</v>
      </c>
      <c r="C13" s="87">
        <v>0</v>
      </c>
      <c r="D13" s="87">
        <v>0</v>
      </c>
      <c r="E13" s="21">
        <v>0</v>
      </c>
      <c r="F13" s="128">
        <f t="shared" si="1"/>
        <v>0</v>
      </c>
      <c r="G13" s="75" t="s">
        <v>30</v>
      </c>
    </row>
    <row r="14" spans="1:7" s="63" customFormat="1" ht="15" x14ac:dyDescent="0.25">
      <c r="A14" s="68" t="s">
        <v>25</v>
      </c>
      <c r="B14" s="54" t="s">
        <v>51</v>
      </c>
      <c r="C14" s="88">
        <v>0</v>
      </c>
      <c r="D14" s="87">
        <v>0</v>
      </c>
      <c r="E14" s="21">
        <v>0</v>
      </c>
      <c r="F14" s="127">
        <f t="shared" si="1"/>
        <v>0</v>
      </c>
      <c r="G14" s="50" t="s">
        <v>30</v>
      </c>
    </row>
    <row r="15" spans="1:7" s="63" customFormat="1" ht="15.75" thickBot="1" x14ac:dyDescent="0.3">
      <c r="A15" s="68" t="s">
        <v>27</v>
      </c>
      <c r="B15" s="54" t="s">
        <v>52</v>
      </c>
      <c r="C15" s="89">
        <v>0</v>
      </c>
      <c r="D15" s="87">
        <v>0</v>
      </c>
      <c r="E15" s="21">
        <v>0</v>
      </c>
      <c r="F15" s="130">
        <f t="shared" si="1"/>
        <v>0</v>
      </c>
      <c r="G15" s="132" t="s">
        <v>30</v>
      </c>
    </row>
    <row r="16" spans="1:7" s="63" customFormat="1" ht="16.5" thickTop="1" thickBot="1" x14ac:dyDescent="0.3">
      <c r="A16" s="113" t="s">
        <v>15</v>
      </c>
      <c r="B16" s="114"/>
      <c r="C16" s="76">
        <f>C7+C14+C15</f>
        <v>17640500</v>
      </c>
      <c r="D16" s="76">
        <f t="shared" ref="D16:E16" si="3">D7+D14+D15</f>
        <v>7743000</v>
      </c>
      <c r="E16" s="76">
        <f t="shared" si="3"/>
        <v>924000</v>
      </c>
      <c r="F16" s="131">
        <f t="shared" si="1"/>
        <v>-6819000</v>
      </c>
      <c r="G16" s="133">
        <f t="shared" si="2"/>
        <v>0.11933359163115072</v>
      </c>
    </row>
    <row r="17" spans="1:15" s="63" customFormat="1" ht="11.25" customHeight="1" thickTop="1" x14ac:dyDescent="0.25">
      <c r="A17" s="77"/>
      <c r="B17" s="78"/>
      <c r="C17" s="78"/>
      <c r="D17" s="78"/>
      <c r="E17" s="2"/>
      <c r="F17" s="79"/>
      <c r="G17" s="2"/>
    </row>
    <row r="18" spans="1:15" s="63" customFormat="1" ht="11.2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s="63" customFormat="1" ht="46.5" customHeight="1" x14ac:dyDescent="0.2">
      <c r="A19" s="80"/>
      <c r="B19" s="115"/>
      <c r="C19" s="115"/>
      <c r="D19" s="115"/>
      <c r="E19" s="115"/>
      <c r="F19" s="2"/>
      <c r="G19" s="2"/>
    </row>
    <row r="20" spans="1:15" s="63" customFormat="1" ht="12" customHeight="1" x14ac:dyDescent="0.2">
      <c r="A20" s="111"/>
      <c r="B20" s="111"/>
      <c r="C20" s="111"/>
      <c r="D20" s="111"/>
      <c r="E20" s="111"/>
      <c r="F20" s="111"/>
      <c r="G20" s="2"/>
    </row>
    <row r="21" spans="1:15" s="63" customFormat="1" ht="12" customHeight="1" x14ac:dyDescent="0.2">
      <c r="A21" s="111"/>
      <c r="B21" s="111"/>
      <c r="C21" s="111"/>
      <c r="D21" s="111"/>
      <c r="E21" s="111"/>
      <c r="F21" s="111"/>
      <c r="G21" s="2"/>
    </row>
    <row r="22" spans="1:15" s="63" customFormat="1" ht="12" customHeight="1" x14ac:dyDescent="0.2">
      <c r="A22" s="111"/>
      <c r="B22" s="111"/>
      <c r="C22" s="111"/>
      <c r="D22" s="111"/>
      <c r="E22" s="111"/>
      <c r="F22" s="111"/>
      <c r="G22" s="2"/>
    </row>
    <row r="23" spans="1:15" s="81" customFormat="1" x14ac:dyDescent="0.2">
      <c r="E23" s="2"/>
      <c r="F23" s="2"/>
      <c r="G23" s="2"/>
    </row>
    <row r="24" spans="1:15" s="82" customFormat="1" x14ac:dyDescent="0.2">
      <c r="E24" s="2"/>
      <c r="F24" s="2"/>
      <c r="G24" s="2"/>
    </row>
    <row r="31" spans="1:15" x14ac:dyDescent="0.2">
      <c r="C31" s="83"/>
      <c r="D31" s="83"/>
    </row>
  </sheetData>
  <mergeCells count="7">
    <mergeCell ref="A20:F22"/>
    <mergeCell ref="A3:B3"/>
    <mergeCell ref="A5:B5"/>
    <mergeCell ref="A16:B16"/>
    <mergeCell ref="B19:E19"/>
    <mergeCell ref="A18:O18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 Ardhurat 3M II 2021</vt:lpstr>
      <vt:lpstr>Shp.Korrente 3M II 2021</vt:lpstr>
      <vt:lpstr>Shp.Kap 3M II 2021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Etida Topi</cp:lastModifiedBy>
  <dcterms:created xsi:type="dcterms:W3CDTF">2020-01-10T16:26:06Z</dcterms:created>
  <dcterms:modified xsi:type="dcterms:W3CDTF">2021-10-12T11:37:03Z</dcterms:modified>
</cp:coreProperties>
</file>