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045" activeTab="2"/>
  </bookViews>
  <sheets>
    <sheet name="Te ardhurat-Realizimi 3M II " sheetId="1" r:id="rId1"/>
    <sheet name="Shp.korrente-Realizimi 3M II" sheetId="2" r:id="rId2"/>
    <sheet name="Shp.kap-Realizimi 3M II" sheetId="3" r:id="rId3"/>
  </sheets>
  <externalReferences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G12" i="3" l="1"/>
  <c r="G9" i="3"/>
  <c r="F15" i="3"/>
  <c r="F14" i="3"/>
  <c r="F13" i="3"/>
  <c r="F12" i="3"/>
  <c r="F11" i="3"/>
  <c r="F10" i="3"/>
  <c r="F9" i="3"/>
  <c r="F8" i="3"/>
  <c r="D7" i="3"/>
  <c r="G11" i="2"/>
  <c r="G10" i="2"/>
  <c r="G9" i="2"/>
  <c r="G8" i="2"/>
  <c r="G14" i="2"/>
  <c r="F13" i="2"/>
  <c r="G12" i="2"/>
  <c r="F11" i="2"/>
  <c r="D7" i="2"/>
  <c r="D20" i="2" s="1"/>
  <c r="F10" i="2"/>
  <c r="F9" i="2"/>
  <c r="F8" i="2"/>
  <c r="D16" i="3" l="1"/>
  <c r="F14" i="2"/>
  <c r="D18" i="2"/>
  <c r="G11" i="1"/>
  <c r="F10" i="1"/>
  <c r="E10" i="1"/>
  <c r="E12" i="1" s="1"/>
  <c r="G6" i="1"/>
  <c r="H6" i="1"/>
  <c r="F12" i="1" l="1"/>
  <c r="H10" i="1"/>
  <c r="H8" i="1"/>
  <c r="G8" i="1"/>
  <c r="G12" i="1" l="1"/>
  <c r="H12" i="1"/>
  <c r="F19" i="2" l="1"/>
  <c r="C16" i="2" l="1"/>
  <c r="F16" i="2" s="1"/>
  <c r="G13" i="2"/>
  <c r="E7" i="2"/>
  <c r="C7" i="2"/>
  <c r="C12" i="1"/>
  <c r="B11" i="1"/>
  <c r="D10" i="1"/>
  <c r="B9" i="1"/>
  <c r="B8" i="1"/>
  <c r="B7" i="1"/>
  <c r="B6" i="1"/>
  <c r="E18" i="2" l="1"/>
  <c r="G18" i="2" s="1"/>
  <c r="G7" i="2"/>
  <c r="F7" i="2"/>
  <c r="F12" i="2"/>
  <c r="C20" i="2"/>
  <c r="B12" i="1"/>
  <c r="E20" i="2"/>
  <c r="G20" i="2" s="1"/>
  <c r="G10" i="1"/>
  <c r="C18" i="2"/>
  <c r="F20" i="2" l="1"/>
  <c r="F18" i="2"/>
  <c r="E7" i="3"/>
  <c r="G10" i="3"/>
  <c r="C7" i="3"/>
  <c r="E16" i="3" l="1"/>
  <c r="G16" i="3" s="1"/>
  <c r="F7" i="3"/>
  <c r="F16" i="3" s="1"/>
  <c r="G7" i="3"/>
  <c r="C16" i="3"/>
</calcChain>
</file>

<file path=xl/sharedStrings.xml><?xml version="1.0" encoding="utf-8"?>
<sst xmlns="http://schemas.openxmlformats.org/spreadsheetml/2006/main" count="101" uniqueCount="70">
  <si>
    <t>AGJENCIA E SIGURIMIT TË DEPOZITAVE</t>
  </si>
  <si>
    <t>Viti 2018</t>
  </si>
  <si>
    <t>Ndryshimi Realizim vs. Plan</t>
  </si>
  <si>
    <t>TE ARDHURAT</t>
  </si>
  <si>
    <t>Plani Vjetor</t>
  </si>
  <si>
    <t>Realizimi 2018</t>
  </si>
  <si>
    <t>Plani vjetor</t>
  </si>
  <si>
    <t>Vlerë</t>
  </si>
  <si>
    <t>%</t>
  </si>
  <si>
    <t xml:space="preserve">Të ardhura nga kontributi fillestar </t>
  </si>
  <si>
    <t>Të ardhura nga primi vjetor</t>
  </si>
  <si>
    <t>Kontribute, Kredi, Hua, Donacione, Subvencione të ndryshme</t>
  </si>
  <si>
    <t>TOTAL TE ARDHURA FAKTIKE</t>
  </si>
  <si>
    <t>INF</t>
  </si>
  <si>
    <t>TOTALI</t>
  </si>
  <si>
    <t>SHPENZIME KORRENTE</t>
  </si>
  <si>
    <t>Kapitulli I</t>
  </si>
  <si>
    <t>SHPENZIME OPERATIVE</t>
  </si>
  <si>
    <t>Grupi I</t>
  </si>
  <si>
    <t>Shpenzime për materiale dhe të ngjashme</t>
  </si>
  <si>
    <t>Grupi II</t>
  </si>
  <si>
    <t>Shpenzime Amortizimi</t>
  </si>
  <si>
    <t>Grupi III</t>
  </si>
  <si>
    <t>Shpenzime Financiare</t>
  </si>
  <si>
    <t>Kapitulli II</t>
  </si>
  <si>
    <t>SHPENZIME PERSONELI</t>
  </si>
  <si>
    <t>Kapitulli III</t>
  </si>
  <si>
    <t xml:space="preserve">TATIM TAKSA </t>
  </si>
  <si>
    <t>Kapitulli IV</t>
  </si>
  <si>
    <t>N/A</t>
  </si>
  <si>
    <t>Kapitulli V</t>
  </si>
  <si>
    <t>TË TJERA OPERATIVE</t>
  </si>
  <si>
    <t>Kapitulli VI</t>
  </si>
  <si>
    <t>SHPENZIME FALIMENTIMI</t>
  </si>
  <si>
    <t>Kapitulli VII</t>
  </si>
  <si>
    <t>SHPENZIME TË PERIUDHAVE TE KALUARA</t>
  </si>
  <si>
    <t>Kapitulli VIII</t>
  </si>
  <si>
    <t>SHPENZIME TË JASHTEZAKONSHME</t>
  </si>
  <si>
    <t>TOTAL SHPENZIMEVE FAKTIKE</t>
  </si>
  <si>
    <t>Kapitulli IX</t>
  </si>
  <si>
    <t xml:space="preserve">TOTALI </t>
  </si>
  <si>
    <t>SHPENZIME KAPITALE</t>
  </si>
  <si>
    <t>AKTIVE AFATGJATA MATERIALE</t>
  </si>
  <si>
    <t>Sipërfaqe Ndërtimi</t>
  </si>
  <si>
    <t>Instalime</t>
  </si>
  <si>
    <t>Grupi IV</t>
  </si>
  <si>
    <t>Makineri dhe pajisje pune</t>
  </si>
  <si>
    <t>Grupi V</t>
  </si>
  <si>
    <t>Grupi VI</t>
  </si>
  <si>
    <t>Mjete transporti</t>
  </si>
  <si>
    <t>AKTIVE AFATGJATA JOMATERIALE</t>
  </si>
  <si>
    <t>TË TJERA (Të paparashikuara)</t>
  </si>
  <si>
    <t>PROVIGJONE *</t>
  </si>
  <si>
    <t>Viti 2020</t>
  </si>
  <si>
    <t>Plani vjetor 2020</t>
  </si>
  <si>
    <t>Pajisje Informatike</t>
  </si>
  <si>
    <t>Makineri dhe pajisje zyre</t>
  </si>
  <si>
    <t>Plani 3 M II</t>
  </si>
  <si>
    <t xml:space="preserve">Realizimi 3 M II </t>
  </si>
  <si>
    <t>Pasqyra e Realizimit të Shpenzimeve Korrente 3 Mujori II 2020</t>
  </si>
  <si>
    <t>Pasqyra e Realizimit të të Ardhurave për 3 Mujori II 2020</t>
  </si>
  <si>
    <t>Pasqyra e Realizimit të Shpenzimeve Kapitale 3 Mujori II 2020</t>
  </si>
  <si>
    <t>Të ardhura nga interesat në investime*</t>
  </si>
  <si>
    <t>* Reflektuar neto nga shpenzimet e amortizim prim/skonto nga investimet në Lekë për qëllime të një refleklimi sa më të drejtë të performancës</t>
  </si>
  <si>
    <t>** Pasqyruar "Shpenzime nga rivleresimi ne monedhe te huaj" ne vleren 156,128,915.64 leke ne "Të ardhura nga rivlerësimi në monedhë të huaj " për një pasqyrim sa më të drejte të efektit të kursit të këmbimit</t>
  </si>
  <si>
    <t>Të ardhura nga veprimtari të tjera**</t>
  </si>
  <si>
    <t xml:space="preserve">Plani 3 M II </t>
  </si>
  <si>
    <t>Realizimi 3 M II</t>
  </si>
  <si>
    <t>SHPENZIME TË TJERA*</t>
  </si>
  <si>
    <t>*Pasqyruar "Shpenzime nga rivlerësimi" në "Të ardhurat nga rivlerësimi në monedhë të huaj" me qëllim pasqyrim sa më të saktë të efektit të tij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</si>
</sst>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L_e_k_-;\-* #,##0_L_e_k_-;_-* &quot;-&quot;??_L_e_k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medium">
        <color rgb="FFFF0000"/>
      </top>
      <bottom/>
      <diagonal/>
    </border>
    <border>
      <left/>
      <right/>
      <top style="double">
        <color rgb="FFFF0000"/>
      </top>
      <bottom style="double">
        <color rgb="FFFF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133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2" xfId="0" applyFont="1" applyFill="1" applyBorder="1" applyAlignment="1">
      <alignment wrapText="1"/>
    </xf>
    <xf numFmtId="0" fontId="5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" fillId="0" borderId="8" xfId="3" applyFont="1" applyFill="1" applyBorder="1" applyAlignment="1">
      <alignment wrapText="1"/>
    </xf>
    <xf numFmtId="43" fontId="5" fillId="0" borderId="2" xfId="1" applyFont="1" applyFill="1" applyBorder="1" applyAlignment="1">
      <alignment horizontal="right" vertical="top" wrapText="1"/>
    </xf>
    <xf numFmtId="43" fontId="5" fillId="0" borderId="2" xfId="1" applyFont="1" applyFill="1" applyBorder="1" applyAlignment="1">
      <alignment horizontal="right" wrapText="1"/>
    </xf>
    <xf numFmtId="43" fontId="1" fillId="0" borderId="2" xfId="1" applyFont="1" applyFill="1" applyBorder="1" applyAlignment="1">
      <alignment horizontal="right" wrapText="1"/>
    </xf>
    <xf numFmtId="10" fontId="1" fillId="0" borderId="2" xfId="2" applyNumberFormat="1" applyFont="1" applyFill="1" applyBorder="1" applyAlignment="1">
      <alignment horizontal="right" wrapText="1"/>
    </xf>
    <xf numFmtId="43" fontId="5" fillId="0" borderId="8" xfId="1" applyFont="1" applyFill="1" applyBorder="1" applyAlignment="1">
      <alignment horizontal="right" vertical="top" wrapText="1"/>
    </xf>
    <xf numFmtId="43" fontId="5" fillId="0" borderId="8" xfId="1" applyFont="1" applyFill="1" applyBorder="1" applyAlignment="1">
      <alignment horizontal="right" wrapText="1"/>
    </xf>
    <xf numFmtId="43" fontId="1" fillId="0" borderId="8" xfId="1" applyFont="1" applyFill="1" applyBorder="1" applyAlignment="1">
      <alignment horizontal="right" wrapText="1"/>
    </xf>
    <xf numFmtId="10" fontId="1" fillId="0" borderId="8" xfId="2" applyNumberFormat="1" applyFont="1" applyFill="1" applyBorder="1" applyAlignment="1">
      <alignment horizontal="right" wrapText="1"/>
    </xf>
    <xf numFmtId="43" fontId="5" fillId="0" borderId="9" xfId="1" applyFont="1" applyFill="1" applyBorder="1" applyAlignment="1">
      <alignment horizontal="right" wrapText="1"/>
    </xf>
    <xf numFmtId="0" fontId="1" fillId="0" borderId="10" xfId="4" applyFont="1" applyFill="1" applyBorder="1" applyAlignment="1">
      <alignment horizontal="left" wrapText="1"/>
    </xf>
    <xf numFmtId="43" fontId="7" fillId="0" borderId="10" xfId="1" applyFont="1" applyFill="1" applyBorder="1" applyAlignment="1">
      <alignment horizontal="right" wrapText="1"/>
    </xf>
    <xf numFmtId="43" fontId="7" fillId="0" borderId="11" xfId="1" applyFont="1" applyFill="1" applyBorder="1" applyAlignment="1">
      <alignment horizontal="right" wrapText="1"/>
    </xf>
    <xf numFmtId="10" fontId="1" fillId="0" borderId="10" xfId="2" applyNumberFormat="1" applyFont="1" applyFill="1" applyBorder="1" applyAlignment="1">
      <alignment horizontal="right" wrapText="1"/>
    </xf>
    <xf numFmtId="43" fontId="0" fillId="0" borderId="8" xfId="1" applyFont="1" applyFill="1" applyBorder="1" applyAlignment="1">
      <alignment horizontal="right" wrapText="1"/>
    </xf>
    <xf numFmtId="3" fontId="5" fillId="0" borderId="10" xfId="3" applyNumberFormat="1" applyFont="1" applyFill="1" applyBorder="1" applyAlignment="1">
      <alignment wrapText="1"/>
    </xf>
    <xf numFmtId="43" fontId="5" fillId="0" borderId="10" xfId="1" applyFont="1" applyFill="1" applyBorder="1" applyAlignment="1">
      <alignment horizontal="right" wrapText="1"/>
    </xf>
    <xf numFmtId="10" fontId="5" fillId="0" borderId="10" xfId="2" applyNumberFormat="1" applyFont="1" applyFill="1" applyBorder="1" applyAlignment="1">
      <alignment horizontal="right" wrapText="1"/>
    </xf>
    <xf numFmtId="3" fontId="5" fillId="0" borderId="0" xfId="3" applyNumberFormat="1" applyFont="1" applyFill="1" applyBorder="1" applyAlignment="1">
      <alignment wrapText="1"/>
    </xf>
    <xf numFmtId="43" fontId="5" fillId="0" borderId="0" xfId="1" applyFont="1" applyFill="1" applyBorder="1" applyAlignment="1">
      <alignment horizontal="right" vertical="top" wrapText="1"/>
    </xf>
    <xf numFmtId="43" fontId="5" fillId="0" borderId="0" xfId="1" applyFont="1" applyFill="1" applyBorder="1" applyAlignment="1">
      <alignment horizontal="left" vertical="top" wrapText="1"/>
    </xf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5" fillId="0" borderId="4" xfId="0" applyFont="1" applyFill="1" applyBorder="1"/>
    <xf numFmtId="43" fontId="5" fillId="0" borderId="2" xfId="1" applyFont="1" applyFill="1" applyBorder="1" applyAlignment="1">
      <alignment horizontal="right"/>
    </xf>
    <xf numFmtId="0" fontId="2" fillId="0" borderId="9" xfId="0" applyFont="1" applyFill="1" applyBorder="1"/>
    <xf numFmtId="0" fontId="2" fillId="0" borderId="12" xfId="0" applyFont="1" applyFill="1" applyBorder="1" applyAlignment="1">
      <alignment wrapText="1"/>
    </xf>
    <xf numFmtId="43" fontId="2" fillId="0" borderId="8" xfId="1" applyFont="1" applyFill="1" applyBorder="1" applyAlignment="1">
      <alignment horizontal="right" wrapText="1"/>
    </xf>
    <xf numFmtId="10" fontId="2" fillId="0" borderId="8" xfId="2" applyNumberFormat="1" applyFont="1" applyFill="1" applyBorder="1" applyAlignment="1">
      <alignment horizontal="right" wrapText="1"/>
    </xf>
    <xf numFmtId="0" fontId="0" fillId="0" borderId="9" xfId="0" applyFont="1" applyFill="1" applyBorder="1"/>
    <xf numFmtId="0" fontId="0" fillId="0" borderId="12" xfId="0" applyFont="1" applyFill="1" applyBorder="1" applyAlignment="1">
      <alignment wrapText="1"/>
    </xf>
    <xf numFmtId="0" fontId="0" fillId="0" borderId="12" xfId="3" applyFont="1" applyFill="1" applyBorder="1" applyAlignment="1">
      <alignment wrapText="1"/>
    </xf>
    <xf numFmtId="0" fontId="2" fillId="0" borderId="12" xfId="3" applyFont="1" applyFill="1" applyBorder="1" applyAlignment="1">
      <alignment wrapText="1"/>
    </xf>
    <xf numFmtId="10" fontId="2" fillId="0" borderId="8" xfId="2" applyNumberFormat="1" applyFont="1" applyBorder="1"/>
    <xf numFmtId="43" fontId="3" fillId="0" borderId="8" xfId="1" applyFont="1" applyBorder="1"/>
    <xf numFmtId="0" fontId="5" fillId="0" borderId="11" xfId="0" applyFont="1" applyFill="1" applyBorder="1"/>
    <xf numFmtId="0" fontId="5" fillId="0" borderId="13" xfId="0" applyFont="1" applyFill="1" applyBorder="1" applyAlignment="1">
      <alignment wrapText="1"/>
    </xf>
    <xf numFmtId="0" fontId="5" fillId="0" borderId="9" xfId="0" applyFont="1" applyFill="1" applyBorder="1"/>
    <xf numFmtId="0" fontId="5" fillId="0" borderId="12" xfId="0" applyFont="1" applyFill="1" applyBorder="1" applyAlignment="1">
      <alignment wrapText="1"/>
    </xf>
    <xf numFmtId="0" fontId="9" fillId="0" borderId="0" xfId="0" applyFont="1"/>
    <xf numFmtId="165" fontId="2" fillId="0" borderId="0" xfId="0" applyNumberFormat="1" applyFont="1" applyFill="1"/>
    <xf numFmtId="0" fontId="1" fillId="0" borderId="0" xfId="0" applyFont="1" applyFill="1" applyAlignment="1">
      <alignment horizontal="center"/>
    </xf>
    <xf numFmtId="0" fontId="10" fillId="0" borderId="0" xfId="0" applyFont="1" applyFill="1"/>
    <xf numFmtId="165" fontId="1" fillId="0" borderId="14" xfId="0" applyNumberFormat="1" applyFont="1" applyFill="1" applyBorder="1"/>
    <xf numFmtId="0" fontId="5" fillId="0" borderId="12" xfId="0" applyFont="1" applyFill="1" applyBorder="1"/>
    <xf numFmtId="164" fontId="1" fillId="0" borderId="8" xfId="0" applyNumberFormat="1" applyFont="1" applyFill="1" applyBorder="1" applyAlignment="1">
      <alignment horizontal="right"/>
    </xf>
    <xf numFmtId="0" fontId="10" fillId="0" borderId="2" xfId="0" applyFont="1" applyFill="1" applyBorder="1"/>
    <xf numFmtId="165" fontId="2" fillId="0" borderId="9" xfId="0" applyNumberFormat="1" applyFont="1" applyFill="1" applyBorder="1"/>
    <xf numFmtId="4" fontId="2" fillId="0" borderId="8" xfId="1" applyNumberFormat="1" applyFont="1" applyFill="1" applyBorder="1" applyAlignment="1">
      <alignment wrapText="1"/>
    </xf>
    <xf numFmtId="43" fontId="2" fillId="0" borderId="8" xfId="1" applyNumberFormat="1" applyFont="1" applyFill="1" applyBorder="1" applyAlignment="1">
      <alignment wrapText="1"/>
    </xf>
    <xf numFmtId="10" fontId="2" fillId="0" borderId="8" xfId="2" applyNumberFormat="1" applyFont="1" applyFill="1" applyBorder="1" applyAlignment="1">
      <alignment wrapText="1"/>
    </xf>
    <xf numFmtId="165" fontId="0" fillId="0" borderId="9" xfId="0" applyNumberFormat="1" applyFont="1" applyFill="1" applyBorder="1"/>
    <xf numFmtId="0" fontId="1" fillId="0" borderId="12" xfId="3" applyFont="1" applyFill="1" applyBorder="1" applyAlignment="1">
      <alignment wrapText="1"/>
    </xf>
    <xf numFmtId="4" fontId="1" fillId="0" borderId="8" xfId="1" applyNumberFormat="1" applyFont="1" applyFill="1" applyBorder="1" applyAlignment="1">
      <alignment wrapText="1"/>
    </xf>
    <xf numFmtId="43" fontId="0" fillId="0" borderId="8" xfId="1" applyNumberFormat="1" applyFont="1" applyFill="1" applyBorder="1"/>
    <xf numFmtId="0" fontId="1" fillId="0" borderId="12" xfId="3" applyFont="1" applyFill="1" applyBorder="1" applyAlignment="1">
      <alignment horizontal="left" wrapText="1"/>
    </xf>
    <xf numFmtId="4" fontId="0" fillId="0" borderId="8" xfId="0" applyNumberFormat="1" applyFont="1" applyFill="1" applyBorder="1" applyAlignment="1">
      <alignment wrapText="1"/>
    </xf>
    <xf numFmtId="10" fontId="0" fillId="0" borderId="8" xfId="2" applyNumberFormat="1" applyFont="1" applyFill="1" applyBorder="1" applyAlignment="1">
      <alignment horizontal="right" wrapText="1"/>
    </xf>
    <xf numFmtId="4" fontId="5" fillId="0" borderId="10" xfId="1" applyNumberFormat="1" applyFont="1" applyFill="1" applyBorder="1" applyAlignment="1">
      <alignment wrapText="1"/>
    </xf>
    <xf numFmtId="43" fontId="5" fillId="0" borderId="10" xfId="1" applyNumberFormat="1" applyFont="1" applyFill="1" applyBorder="1" applyAlignment="1">
      <alignment wrapText="1"/>
    </xf>
    <xf numFmtId="165" fontId="1" fillId="0" borderId="0" xfId="0" applyNumberFormat="1" applyFont="1" applyFill="1"/>
    <xf numFmtId="0" fontId="1" fillId="0" borderId="0" xfId="0" applyFont="1" applyFill="1"/>
    <xf numFmtId="43" fontId="3" fillId="0" borderId="0" xfId="0" applyNumberFormat="1" applyFont="1"/>
    <xf numFmtId="0" fontId="3" fillId="0" borderId="0" xfId="0" applyFont="1" applyFill="1" applyAlignment="1">
      <alignment wrapText="1"/>
    </xf>
    <xf numFmtId="43" fontId="9" fillId="0" borderId="0" xfId="1" applyFont="1"/>
    <xf numFmtId="43" fontId="2" fillId="0" borderId="8" xfId="1" applyFont="1" applyFill="1" applyBorder="1" applyAlignment="1">
      <alignment horizontal="left" vertical="top" wrapText="1"/>
    </xf>
    <xf numFmtId="10" fontId="2" fillId="0" borderId="8" xfId="2" applyNumberFormat="1" applyFont="1" applyFill="1" applyBorder="1" applyAlignment="1">
      <alignment horizontal="right" vertical="top" wrapText="1"/>
    </xf>
    <xf numFmtId="43" fontId="1" fillId="0" borderId="8" xfId="1" applyFont="1" applyFill="1" applyBorder="1" applyAlignment="1">
      <alignment wrapText="1"/>
    </xf>
    <xf numFmtId="43" fontId="2" fillId="0" borderId="8" xfId="1" applyFont="1" applyFill="1" applyBorder="1" applyAlignment="1">
      <alignment wrapText="1"/>
    </xf>
    <xf numFmtId="43" fontId="2" fillId="0" borderId="8" xfId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8" xfId="3" applyFont="1" applyFill="1" applyBorder="1" applyAlignment="1">
      <alignment wrapText="1"/>
    </xf>
    <xf numFmtId="43" fontId="0" fillId="0" borderId="8" xfId="1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43" fontId="1" fillId="0" borderId="10" xfId="1" applyFont="1" applyFill="1" applyBorder="1" applyAlignment="1">
      <alignment horizontal="right" wrapText="1"/>
    </xf>
    <xf numFmtId="0" fontId="1" fillId="0" borderId="0" xfId="3" applyFont="1" applyFill="1" applyBorder="1" applyAlignment="1"/>
    <xf numFmtId="0" fontId="3" fillId="0" borderId="0" xfId="0" applyFont="1" applyBorder="1"/>
    <xf numFmtId="43" fontId="2" fillId="0" borderId="5" xfId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0" fontId="1" fillId="0" borderId="8" xfId="2" applyNumberFormat="1" applyFont="1" applyFill="1" applyBorder="1" applyAlignment="1">
      <alignment horizontal="right"/>
    </xf>
    <xf numFmtId="43" fontId="2" fillId="0" borderId="8" xfId="1" applyFont="1" applyFill="1" applyBorder="1" applyAlignment="1"/>
    <xf numFmtId="43" fontId="1" fillId="0" borderId="8" xfId="1" applyFont="1" applyFill="1" applyBorder="1" applyAlignment="1"/>
    <xf numFmtId="43" fontId="0" fillId="0" borderId="8" xfId="1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/>
    </xf>
    <xf numFmtId="43" fontId="0" fillId="0" borderId="8" xfId="1" applyFont="1" applyFill="1" applyBorder="1" applyAlignment="1">
      <alignment horizontal="right"/>
    </xf>
    <xf numFmtId="43" fontId="3" fillId="0" borderId="5" xfId="1" applyFont="1" applyBorder="1" applyAlignment="1">
      <alignment horizontal="right" wrapText="1"/>
    </xf>
    <xf numFmtId="43" fontId="3" fillId="0" borderId="8" xfId="1" applyFont="1" applyBorder="1" applyAlignment="1">
      <alignment horizontal="right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11" xfId="3" applyFont="1" applyFill="1" applyBorder="1" applyAlignment="1">
      <alignment horizontal="center"/>
    </xf>
    <xf numFmtId="0" fontId="5" fillId="0" borderId="13" xfId="3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left"/>
    </xf>
    <xf numFmtId="0" fontId="5" fillId="0" borderId="11" xfId="3" applyFont="1" applyFill="1" applyBorder="1" applyAlignment="1">
      <alignment horizontal="center" wrapText="1"/>
    </xf>
    <xf numFmtId="0" fontId="5" fillId="0" borderId="13" xfId="3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11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1" fillId="0" borderId="0" xfId="3" applyFont="1" applyFill="1" applyBorder="1" applyAlignment="1"/>
    <xf numFmtId="0" fontId="11" fillId="0" borderId="0" xfId="0" applyFont="1" applyBorder="1"/>
    <xf numFmtId="0" fontId="11" fillId="0" borderId="0" xfId="0" applyFont="1"/>
    <xf numFmtId="0" fontId="11" fillId="0" borderId="0" xfId="0" applyFont="1" applyFill="1"/>
  </cellXfs>
  <cellStyles count="5">
    <cellStyle name="Comma" xfId="1" builtinId="3"/>
    <cellStyle name="Normal" xfId="0" builtinId="0"/>
    <cellStyle name="Normal 6 2" xfId="3"/>
    <cellStyle name="Normal 6 2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D/Buxheti%202020/Buxheti%2020.11.2019/KD/Raportimi%20KD%20final%2019.12.2019/Anekset%20e%20PB%202020%20DRAFT%20per%20KD%2019%20Dhjetor%202019%20-anekset%20kryes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i"/>
      <sheetName val="PASH"/>
      <sheetName val="Analiza kreditore"/>
      <sheetName val="Pasq.levizjes fondeve"/>
      <sheetName val="Aneksi 1"/>
      <sheetName val="Aneksi 2 - I Thjeshte"/>
      <sheetName val="Aneksi2- I thjeshte"/>
      <sheetName val="Aneksi 2 - I detajuar"/>
      <sheetName val="Aneksi 3"/>
      <sheetName val="Aneksi 4 - Personeli 2020"/>
      <sheetName val="Aneksi 5-KD"/>
      <sheetName val="Aneksi 6-Sigurimet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7">
          <cell r="K237">
            <v>40000</v>
          </cell>
        </row>
        <row r="243">
          <cell r="K243">
            <v>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19"/>
  <sheetViews>
    <sheetView showGridLines="0" workbookViewId="0">
      <selection activeCell="A14" sqref="A14:XFD15"/>
    </sheetView>
  </sheetViews>
  <sheetFormatPr defaultColWidth="9.140625" defaultRowHeight="12" x14ac:dyDescent="0.2"/>
  <cols>
    <col min="1" max="1" width="53" style="2" customWidth="1"/>
    <col min="2" max="2" width="19.42578125" style="2" hidden="1" customWidth="1"/>
    <col min="3" max="3" width="22.28515625" style="2" hidden="1" customWidth="1"/>
    <col min="4" max="5" width="23.7109375" style="2" customWidth="1"/>
    <col min="6" max="6" width="24.5703125" style="2" customWidth="1"/>
    <col min="7" max="7" width="19.5703125" style="2" customWidth="1"/>
    <col min="8" max="8" width="19.85546875" style="2" customWidth="1"/>
    <col min="9" max="9" width="9.140625" style="2"/>
    <col min="10" max="10" width="10.5703125" style="2" bestFit="1" customWidth="1"/>
    <col min="11" max="16384" width="9.140625" style="2"/>
  </cols>
  <sheetData>
    <row r="1" spans="1:233" x14ac:dyDescent="0.2">
      <c r="A1" s="1"/>
      <c r="B1" s="1"/>
      <c r="C1" s="1"/>
      <c r="D1" s="1"/>
      <c r="E1" s="1"/>
      <c r="F1" s="1"/>
      <c r="G1" s="1"/>
      <c r="H1" s="1"/>
    </row>
    <row r="2" spans="1:233" ht="15" x14ac:dyDescent="0.25">
      <c r="A2" s="3" t="s">
        <v>0</v>
      </c>
      <c r="B2" s="3"/>
      <c r="C2" s="3"/>
      <c r="D2" s="3"/>
      <c r="E2" s="3"/>
      <c r="F2" s="3"/>
      <c r="G2" s="3"/>
      <c r="H2" s="3"/>
    </row>
    <row r="3" spans="1:233" s="6" customFormat="1" ht="15.75" thickBot="1" x14ac:dyDescent="0.3">
      <c r="A3" s="4" t="s">
        <v>60</v>
      </c>
      <c r="B3" s="3"/>
      <c r="C3" s="3"/>
      <c r="D3" s="3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</row>
    <row r="4" spans="1:233" ht="60.75" customHeight="1" thickTop="1" thickBot="1" x14ac:dyDescent="0.3">
      <c r="A4" s="7"/>
      <c r="B4" s="110" t="s">
        <v>1</v>
      </c>
      <c r="C4" s="111"/>
      <c r="D4" s="112" t="s">
        <v>53</v>
      </c>
      <c r="E4" s="113"/>
      <c r="F4" s="114"/>
      <c r="G4" s="89" t="s">
        <v>2</v>
      </c>
      <c r="H4" s="90" t="s">
        <v>2</v>
      </c>
    </row>
    <row r="5" spans="1:233" ht="16.5" thickTop="1" thickBot="1" x14ac:dyDescent="0.3">
      <c r="A5" s="8" t="s">
        <v>3</v>
      </c>
      <c r="B5" s="9" t="s">
        <v>4</v>
      </c>
      <c r="C5" s="10" t="s">
        <v>5</v>
      </c>
      <c r="D5" s="94" t="s">
        <v>6</v>
      </c>
      <c r="E5" s="94" t="s">
        <v>57</v>
      </c>
      <c r="F5" s="94" t="s">
        <v>58</v>
      </c>
      <c r="G5" s="94" t="s">
        <v>7</v>
      </c>
      <c r="H5" s="91" t="s">
        <v>8</v>
      </c>
    </row>
    <row r="6" spans="1:233" ht="15.75" thickTop="1" x14ac:dyDescent="0.25">
      <c r="A6" s="92" t="s">
        <v>62</v>
      </c>
      <c r="B6" s="13" t="e">
        <f>#REF!+#REF!+#REF!+#REF!+#REF!+#REF!</f>
        <v>#REF!</v>
      </c>
      <c r="C6" s="14"/>
      <c r="D6" s="15">
        <v>1113060000</v>
      </c>
      <c r="E6" s="15">
        <v>556581353.42999995</v>
      </c>
      <c r="F6" s="15">
        <v>593192935.20000005</v>
      </c>
      <c r="G6" s="15">
        <f>F6-E6</f>
        <v>36611581.7700001</v>
      </c>
      <c r="H6" s="16">
        <f>F6/E6</f>
        <v>1.0657793897412782</v>
      </c>
    </row>
    <row r="7" spans="1:233" ht="15" x14ac:dyDescent="0.25">
      <c r="A7" s="12" t="s">
        <v>9</v>
      </c>
      <c r="B7" s="17" t="e">
        <f>SUM(#REF!)</f>
        <v>#REF!</v>
      </c>
      <c r="C7" s="18"/>
      <c r="D7" s="19">
        <v>0</v>
      </c>
      <c r="E7" s="19">
        <v>0</v>
      </c>
      <c r="F7" s="19">
        <v>53913.72</v>
      </c>
      <c r="G7" s="19">
        <v>0</v>
      </c>
      <c r="H7" s="26">
        <v>0</v>
      </c>
    </row>
    <row r="8" spans="1:233" ht="15" x14ac:dyDescent="0.25">
      <c r="A8" s="92" t="s">
        <v>10</v>
      </c>
      <c r="B8" s="17" t="e">
        <f>SUM(#REF!)</f>
        <v>#REF!</v>
      </c>
      <c r="C8" s="18"/>
      <c r="D8" s="19">
        <v>3416500000</v>
      </c>
      <c r="E8" s="19">
        <v>1708250000</v>
      </c>
      <c r="F8" s="19">
        <v>1773510144.3099999</v>
      </c>
      <c r="G8" s="19">
        <f>F8-E8</f>
        <v>65260144.309999943</v>
      </c>
      <c r="H8" s="20">
        <f>F8/E8</f>
        <v>1.0382029236411532</v>
      </c>
    </row>
    <row r="9" spans="1:233" ht="30.75" thickBot="1" x14ac:dyDescent="0.3">
      <c r="A9" s="12" t="s">
        <v>11</v>
      </c>
      <c r="B9" s="17" t="e">
        <f>SUM(#REF!)</f>
        <v>#REF!</v>
      </c>
      <c r="C9" s="21"/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233" ht="16.5" thickTop="1" thickBot="1" x14ac:dyDescent="0.3">
      <c r="A10" s="22" t="s">
        <v>12</v>
      </c>
      <c r="B10" s="23"/>
      <c r="C10" s="24"/>
      <c r="D10" s="95">
        <f>D6+D7+D8+D9</f>
        <v>4529560000</v>
      </c>
      <c r="E10" s="95">
        <f>E6+E7+E8+E9</f>
        <v>2264831353.4299998</v>
      </c>
      <c r="F10" s="95">
        <f>F6+F7+F8+F9</f>
        <v>2366756993.23</v>
      </c>
      <c r="G10" s="95">
        <f>G6+G7+G8+G9</f>
        <v>101871726.08000004</v>
      </c>
      <c r="H10" s="25">
        <f>F10/E10</f>
        <v>1.045003633337042</v>
      </c>
    </row>
    <row r="11" spans="1:233" ht="16.5" thickTop="1" thickBot="1" x14ac:dyDescent="0.3">
      <c r="A11" s="92" t="s">
        <v>65</v>
      </c>
      <c r="B11" s="17" t="e">
        <f>SUM(#REF!)</f>
        <v>#REF!</v>
      </c>
      <c r="C11" s="18"/>
      <c r="D11" s="19">
        <v>1440000</v>
      </c>
      <c r="E11" s="19">
        <v>0</v>
      </c>
      <c r="F11" s="19">
        <v>59467838.380000003</v>
      </c>
      <c r="G11" s="19">
        <f>F11-E11</f>
        <v>59467838.380000003</v>
      </c>
      <c r="H11" s="26" t="s">
        <v>13</v>
      </c>
    </row>
    <row r="12" spans="1:233" ht="16.5" thickTop="1" thickBot="1" x14ac:dyDescent="0.3">
      <c r="A12" s="27" t="s">
        <v>14</v>
      </c>
      <c r="B12" s="28" t="e">
        <f>B6+B7+B8+B9+B11</f>
        <v>#REF!</v>
      </c>
      <c r="C12" s="28">
        <f>C6+C7+C8+C9+C11</f>
        <v>0</v>
      </c>
      <c r="D12" s="28">
        <f>D6+D7+D8+D9+D11</f>
        <v>4531000000</v>
      </c>
      <c r="E12" s="28">
        <f>E10+E11</f>
        <v>2264831353.4299998</v>
      </c>
      <c r="F12" s="28">
        <f>F10+F11</f>
        <v>2426224831.6100001</v>
      </c>
      <c r="G12" s="28">
        <f>F12-E12</f>
        <v>161393478.18000031</v>
      </c>
      <c r="H12" s="29">
        <f>F12/E12</f>
        <v>1.0712607046593452</v>
      </c>
    </row>
    <row r="13" spans="1:233" ht="15.75" thickTop="1" x14ac:dyDescent="0.25">
      <c r="A13" s="30"/>
      <c r="B13" s="31"/>
      <c r="C13" s="32"/>
      <c r="D13" s="32"/>
      <c r="E13" s="32"/>
      <c r="F13" s="32"/>
      <c r="G13" s="32"/>
      <c r="H13" s="32"/>
    </row>
    <row r="14" spans="1:233" s="131" customFormat="1" ht="12.75" x14ac:dyDescent="0.2">
      <c r="A14" s="129" t="s">
        <v>63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30"/>
      <c r="M14" s="130"/>
      <c r="N14" s="130"/>
      <c r="O14" s="130"/>
    </row>
    <row r="15" spans="1:233" s="131" customFormat="1" ht="12.75" x14ac:dyDescent="0.2">
      <c r="A15" s="129" t="s">
        <v>64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30"/>
      <c r="M15" s="130"/>
      <c r="N15" s="130"/>
      <c r="O15" s="130"/>
    </row>
    <row r="16" spans="1:233" ht="15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7"/>
      <c r="M16" s="97"/>
      <c r="N16" s="97"/>
      <c r="O16" s="97"/>
    </row>
    <row r="17" spans="1:15" ht="15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7"/>
      <c r="M17" s="97"/>
      <c r="N17" s="97"/>
      <c r="O17" s="97"/>
    </row>
    <row r="18" spans="1:15" x14ac:dyDescent="0.2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</row>
    <row r="19" spans="1:15" x14ac:dyDescent="0.2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</row>
  </sheetData>
  <mergeCells count="2">
    <mergeCell ref="B4:C4"/>
    <mergeCell ref="D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opLeftCell="B1" workbookViewId="0">
      <selection activeCell="C28" sqref="C28"/>
    </sheetView>
  </sheetViews>
  <sheetFormatPr defaultRowHeight="15" x14ac:dyDescent="0.25"/>
  <cols>
    <col min="1" max="1" width="11.85546875" style="33" customWidth="1"/>
    <col min="2" max="2" width="55.140625" style="33" bestFit="1" customWidth="1"/>
    <col min="3" max="4" width="34" style="33" customWidth="1"/>
    <col min="5" max="5" width="24.5703125" style="2" customWidth="1"/>
    <col min="6" max="6" width="19.5703125" style="2" customWidth="1"/>
    <col min="7" max="7" width="19.85546875" style="2" customWidth="1"/>
    <col min="8" max="16384" width="9.140625" style="33"/>
  </cols>
  <sheetData>
    <row r="1" spans="1:7" x14ac:dyDescent="0.25">
      <c r="E1" s="1"/>
      <c r="F1" s="1"/>
      <c r="G1" s="1"/>
    </row>
    <row r="2" spans="1:7" x14ac:dyDescent="0.25">
      <c r="A2" s="34" t="s">
        <v>0</v>
      </c>
      <c r="B2" s="34"/>
      <c r="C2" s="34"/>
      <c r="D2" s="34"/>
      <c r="E2" s="3"/>
      <c r="F2" s="3"/>
      <c r="G2" s="3"/>
    </row>
    <row r="3" spans="1:7" ht="15.75" thickBot="1" x14ac:dyDescent="0.3">
      <c r="A3" s="35" t="s">
        <v>59</v>
      </c>
      <c r="B3" s="35"/>
      <c r="C3" s="36"/>
      <c r="D3" s="36"/>
      <c r="E3" s="3"/>
      <c r="F3" s="3"/>
      <c r="G3" s="3"/>
    </row>
    <row r="4" spans="1:7" ht="42.75" customHeight="1" thickTop="1" thickBot="1" x14ac:dyDescent="0.3">
      <c r="A4" s="37"/>
      <c r="B4" s="38"/>
      <c r="C4" s="119" t="s">
        <v>53</v>
      </c>
      <c r="D4" s="120"/>
      <c r="E4" s="121"/>
      <c r="F4" s="39" t="s">
        <v>2</v>
      </c>
      <c r="G4" s="40" t="s">
        <v>2</v>
      </c>
    </row>
    <row r="5" spans="1:7" ht="16.5" thickTop="1" thickBot="1" x14ac:dyDescent="0.3">
      <c r="A5" s="115" t="s">
        <v>15</v>
      </c>
      <c r="B5" s="116"/>
      <c r="C5" s="11" t="s">
        <v>6</v>
      </c>
      <c r="D5" s="11" t="s">
        <v>57</v>
      </c>
      <c r="E5" s="99" t="s">
        <v>67</v>
      </c>
      <c r="F5" s="11" t="s">
        <v>7</v>
      </c>
      <c r="G5" s="41" t="s">
        <v>8</v>
      </c>
    </row>
    <row r="6" spans="1:7" ht="15.75" thickTop="1" x14ac:dyDescent="0.25">
      <c r="A6" s="37"/>
      <c r="B6" s="42"/>
      <c r="C6" s="43"/>
      <c r="D6" s="43"/>
      <c r="E6" s="15"/>
      <c r="F6" s="15"/>
      <c r="G6" s="16"/>
    </row>
    <row r="7" spans="1:7" x14ac:dyDescent="0.25">
      <c r="A7" s="44" t="s">
        <v>16</v>
      </c>
      <c r="B7" s="45" t="s">
        <v>17</v>
      </c>
      <c r="C7" s="46">
        <f>SUM(C8+C9+C10)</f>
        <v>56429166.359999999</v>
      </c>
      <c r="D7" s="46">
        <f>SUM(D8+D9+D10)</f>
        <v>26620293.579999998</v>
      </c>
      <c r="E7" s="46">
        <f t="shared" ref="E7" si="0">SUM(E8+E9+E10)</f>
        <v>16395498.65</v>
      </c>
      <c r="F7" s="46">
        <f>E7-D7</f>
        <v>-10224794.929999998</v>
      </c>
      <c r="G7" s="47">
        <f t="shared" ref="G7:G12" si="1">E7/D7</f>
        <v>0.61590224768663127</v>
      </c>
    </row>
    <row r="8" spans="1:7" x14ac:dyDescent="0.25">
      <c r="A8" s="48" t="s">
        <v>18</v>
      </c>
      <c r="B8" s="49" t="s">
        <v>19</v>
      </c>
      <c r="C8" s="26">
        <v>38716184.079999998</v>
      </c>
      <c r="D8" s="26">
        <v>19895080.079999998</v>
      </c>
      <c r="E8" s="19">
        <v>9977265.7799999993</v>
      </c>
      <c r="F8" s="19">
        <f>E8-D8</f>
        <v>-9917814.2999999989</v>
      </c>
      <c r="G8" s="20">
        <f t="shared" si="1"/>
        <v>0.50149412517468994</v>
      </c>
    </row>
    <row r="9" spans="1:7" ht="14.25" customHeight="1" x14ac:dyDescent="0.25">
      <c r="A9" s="48" t="s">
        <v>20</v>
      </c>
      <c r="B9" s="49" t="s">
        <v>21</v>
      </c>
      <c r="C9" s="26">
        <v>12889982.279999999</v>
      </c>
      <c r="D9" s="26">
        <v>4366963.5</v>
      </c>
      <c r="E9" s="19">
        <v>4366963.4800000004</v>
      </c>
      <c r="F9" s="19">
        <f>E9-D9</f>
        <v>-1.9999999552965164E-2</v>
      </c>
      <c r="G9" s="20">
        <f t="shared" si="1"/>
        <v>0.99999999542015872</v>
      </c>
    </row>
    <row r="10" spans="1:7" ht="14.25" customHeight="1" x14ac:dyDescent="0.25">
      <c r="A10" s="48" t="s">
        <v>22</v>
      </c>
      <c r="B10" s="50" t="s">
        <v>23</v>
      </c>
      <c r="C10" s="26">
        <v>4823000</v>
      </c>
      <c r="D10" s="26">
        <v>2358250</v>
      </c>
      <c r="E10" s="19">
        <v>2051269.39</v>
      </c>
      <c r="F10" s="19">
        <f>E10-D10</f>
        <v>-306980.6100000001</v>
      </c>
      <c r="G10" s="20">
        <f t="shared" si="1"/>
        <v>0.86982694370825819</v>
      </c>
    </row>
    <row r="11" spans="1:7" x14ac:dyDescent="0.25">
      <c r="A11" s="44" t="s">
        <v>24</v>
      </c>
      <c r="B11" s="51" t="s">
        <v>25</v>
      </c>
      <c r="C11" s="46">
        <v>94270000</v>
      </c>
      <c r="D11" s="46">
        <v>46660000</v>
      </c>
      <c r="E11" s="46">
        <v>41435262.5</v>
      </c>
      <c r="F11" s="46">
        <f>E11-D11</f>
        <v>-5224737.5</v>
      </c>
      <c r="G11" s="47">
        <f t="shared" si="1"/>
        <v>0.88802534290612944</v>
      </c>
    </row>
    <row r="12" spans="1:7" x14ac:dyDescent="0.25">
      <c r="A12" s="44" t="s">
        <v>26</v>
      </c>
      <c r="B12" s="45" t="s">
        <v>27</v>
      </c>
      <c r="C12" s="46">
        <v>25000</v>
      </c>
      <c r="D12" s="46">
        <v>25000</v>
      </c>
      <c r="E12" s="46">
        <v>15000</v>
      </c>
      <c r="F12" s="46">
        <f t="shared" ref="F12" si="2">E12-C12</f>
        <v>-10000</v>
      </c>
      <c r="G12" s="47">
        <f t="shared" si="1"/>
        <v>0.6</v>
      </c>
    </row>
    <row r="13" spans="1:7" x14ac:dyDescent="0.25">
      <c r="A13" s="44" t="s">
        <v>28</v>
      </c>
      <c r="B13" s="45" t="s">
        <v>52</v>
      </c>
      <c r="C13" s="46">
        <v>5000000</v>
      </c>
      <c r="D13" s="46">
        <v>0</v>
      </c>
      <c r="E13" s="46">
        <v>0</v>
      </c>
      <c r="F13" s="84">
        <f>E13-D13</f>
        <v>0</v>
      </c>
      <c r="G13" s="85">
        <f>E13/C13</f>
        <v>0</v>
      </c>
    </row>
    <row r="14" spans="1:7" x14ac:dyDescent="0.25">
      <c r="A14" s="44" t="s">
        <v>30</v>
      </c>
      <c r="B14" s="45" t="s">
        <v>31</v>
      </c>
      <c r="C14" s="46">
        <v>5300000</v>
      </c>
      <c r="D14" s="46">
        <v>2650000</v>
      </c>
      <c r="E14" s="46">
        <v>2286900</v>
      </c>
      <c r="F14" s="46">
        <f>E14-D14</f>
        <v>-363100</v>
      </c>
      <c r="G14" s="52">
        <f>E14/D14</f>
        <v>0.86298113207547167</v>
      </c>
    </row>
    <row r="15" spans="1:7" x14ac:dyDescent="0.25">
      <c r="A15" s="44" t="s">
        <v>32</v>
      </c>
      <c r="B15" s="45" t="s">
        <v>33</v>
      </c>
      <c r="C15" s="46">
        <v>0</v>
      </c>
      <c r="D15" s="46">
        <v>0</v>
      </c>
      <c r="E15" s="109">
        <v>0</v>
      </c>
      <c r="F15" s="53">
        <v>0</v>
      </c>
      <c r="G15" s="17" t="s">
        <v>29</v>
      </c>
    </row>
    <row r="16" spans="1:7" x14ac:dyDescent="0.25">
      <c r="A16" s="44" t="s">
        <v>34</v>
      </c>
      <c r="B16" s="45" t="s">
        <v>35</v>
      </c>
      <c r="C16" s="46">
        <f>'[1]Aneksi 2 - I detajuar'!K243</f>
        <v>0</v>
      </c>
      <c r="D16" s="46">
        <v>0</v>
      </c>
      <c r="E16" s="46">
        <v>0</v>
      </c>
      <c r="F16" s="46">
        <f>E16-C16</f>
        <v>0</v>
      </c>
      <c r="G16" s="17" t="s">
        <v>29</v>
      </c>
    </row>
    <row r="17" spans="1:7" ht="15.75" thickBot="1" x14ac:dyDescent="0.3">
      <c r="A17" s="44" t="s">
        <v>36</v>
      </c>
      <c r="B17" s="45" t="s">
        <v>37</v>
      </c>
      <c r="C17" s="98">
        <v>3000000</v>
      </c>
      <c r="D17" s="98">
        <v>0</v>
      </c>
      <c r="E17" s="108">
        <v>0</v>
      </c>
      <c r="F17" s="46">
        <v>0</v>
      </c>
      <c r="G17" s="17" t="s">
        <v>29</v>
      </c>
    </row>
    <row r="18" spans="1:7" ht="16.5" thickTop="1" thickBot="1" x14ac:dyDescent="0.3">
      <c r="A18" s="54"/>
      <c r="B18" s="55" t="s">
        <v>38</v>
      </c>
      <c r="C18" s="28">
        <f>C7+C11+C12+C13+C14+C15+C16+C17</f>
        <v>164024166.36000001</v>
      </c>
      <c r="D18" s="28">
        <f>D7+D11+D12+D13+D14+D15+D16+D17</f>
        <v>75955293.579999998</v>
      </c>
      <c r="E18" s="28">
        <f>E7+E11+E12+E13+E14+E15+E16+E17</f>
        <v>60132661.149999999</v>
      </c>
      <c r="F18" s="28">
        <f>F7+F11+F12+F13+F14+F15+F16+F17</f>
        <v>-15822632.429999998</v>
      </c>
      <c r="G18" s="29">
        <f>E18/D18</f>
        <v>0.79168492827514658</v>
      </c>
    </row>
    <row r="19" spans="1:7" ht="16.5" thickTop="1" thickBot="1" x14ac:dyDescent="0.3">
      <c r="A19" s="56" t="s">
        <v>39</v>
      </c>
      <c r="B19" s="57" t="s">
        <v>68</v>
      </c>
      <c r="C19" s="28">
        <v>0</v>
      </c>
      <c r="D19" s="28">
        <v>0</v>
      </c>
      <c r="E19" s="28">
        <v>0</v>
      </c>
      <c r="F19" s="18">
        <f>E19-C19</f>
        <v>0</v>
      </c>
      <c r="G19" s="18" t="s">
        <v>29</v>
      </c>
    </row>
    <row r="20" spans="1:7" ht="16.5" thickTop="1" thickBot="1" x14ac:dyDescent="0.3">
      <c r="A20" s="117" t="s">
        <v>40</v>
      </c>
      <c r="B20" s="118"/>
      <c r="C20" s="28">
        <f>SUM(C7+C11+C12+C13+C14+C15+C16+C17+C19)</f>
        <v>164024166.36000001</v>
      </c>
      <c r="D20" s="28">
        <f>SUM(D7+D11+D12+D13+D14+D15+D16+D17+D19)</f>
        <v>75955293.579999998</v>
      </c>
      <c r="E20" s="28">
        <f>SUM(E7+E11+E12+E13+E14+E15+E16+E17+E19)</f>
        <v>60132661.149999999</v>
      </c>
      <c r="F20" s="28">
        <f>SUM(F7+F11+F12+F13+F14+F15+F16+F17+F19)</f>
        <v>-15822632.429999998</v>
      </c>
      <c r="G20" s="29">
        <f>E20/D20</f>
        <v>0.79168492827514658</v>
      </c>
    </row>
    <row r="21" spans="1:7" ht="15.75" thickTop="1" x14ac:dyDescent="0.25"/>
    <row r="23" spans="1:7" s="132" customFormat="1" ht="12.75" x14ac:dyDescent="0.2">
      <c r="B23" s="132" t="s">
        <v>69</v>
      </c>
      <c r="E23" s="131"/>
      <c r="F23" s="131"/>
      <c r="G23" s="131"/>
    </row>
  </sheetData>
  <mergeCells count="3">
    <mergeCell ref="A5:B5"/>
    <mergeCell ref="A20:B20"/>
    <mergeCell ref="C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workbookViewId="0">
      <selection activeCell="D24" sqref="D24"/>
    </sheetView>
  </sheetViews>
  <sheetFormatPr defaultColWidth="15.85546875" defaultRowHeight="12" x14ac:dyDescent="0.2"/>
  <cols>
    <col min="1" max="1" width="15.85546875" style="58" customWidth="1"/>
    <col min="2" max="2" width="40.7109375" style="58" customWidth="1"/>
    <col min="3" max="4" width="26.140625" style="58" customWidth="1"/>
    <col min="5" max="5" width="24.5703125" style="2" customWidth="1"/>
    <col min="6" max="6" width="19.5703125" style="2" customWidth="1"/>
    <col min="7" max="7" width="19.85546875" style="2" customWidth="1"/>
    <col min="8" max="9" width="26.140625" style="58" customWidth="1"/>
    <col min="10" max="16384" width="15.85546875" style="58"/>
  </cols>
  <sheetData>
    <row r="1" spans="1:7" x14ac:dyDescent="0.2">
      <c r="E1" s="1"/>
      <c r="F1" s="1"/>
      <c r="G1" s="1"/>
    </row>
    <row r="2" spans="1:7" s="61" customFormat="1" ht="15" x14ac:dyDescent="0.25">
      <c r="A2" s="59" t="s">
        <v>0</v>
      </c>
      <c r="B2" s="34"/>
      <c r="C2" s="60"/>
      <c r="D2" s="60"/>
      <c r="E2" s="3"/>
      <c r="F2" s="3"/>
      <c r="G2" s="3"/>
    </row>
    <row r="3" spans="1:7" s="61" customFormat="1" ht="15.75" thickBot="1" x14ac:dyDescent="0.3">
      <c r="A3" s="122" t="s">
        <v>61</v>
      </c>
      <c r="B3" s="122"/>
      <c r="C3" s="3"/>
      <c r="D3" s="3"/>
      <c r="E3" s="3"/>
      <c r="F3" s="3"/>
      <c r="G3" s="3"/>
    </row>
    <row r="4" spans="1:7" s="61" customFormat="1" ht="15" customHeight="1" thickTop="1" thickBot="1" x14ac:dyDescent="0.3">
      <c r="A4" s="37"/>
      <c r="B4" s="38"/>
      <c r="C4" s="127" t="s">
        <v>53</v>
      </c>
      <c r="D4" s="127"/>
      <c r="E4" s="128"/>
      <c r="F4" s="90" t="s">
        <v>2</v>
      </c>
      <c r="G4" s="90" t="s">
        <v>2</v>
      </c>
    </row>
    <row r="5" spans="1:7" s="61" customFormat="1" ht="16.5" thickTop="1" thickBot="1" x14ac:dyDescent="0.3">
      <c r="A5" s="115" t="s">
        <v>41</v>
      </c>
      <c r="B5" s="116"/>
      <c r="C5" s="100" t="s">
        <v>54</v>
      </c>
      <c r="D5" s="100" t="s">
        <v>66</v>
      </c>
      <c r="E5" s="105" t="s">
        <v>67</v>
      </c>
      <c r="F5" s="94" t="s">
        <v>7</v>
      </c>
      <c r="G5" s="94" t="s">
        <v>8</v>
      </c>
    </row>
    <row r="6" spans="1:7" s="61" customFormat="1" ht="15.75" thickTop="1" x14ac:dyDescent="0.25">
      <c r="A6" s="62"/>
      <c r="B6" s="63"/>
      <c r="C6" s="106"/>
      <c r="D6" s="64"/>
      <c r="E6" s="65"/>
      <c r="F6" s="65"/>
      <c r="G6" s="65"/>
    </row>
    <row r="7" spans="1:7" s="61" customFormat="1" ht="15" x14ac:dyDescent="0.25">
      <c r="A7" s="66" t="s">
        <v>16</v>
      </c>
      <c r="B7" s="51" t="s">
        <v>42</v>
      </c>
      <c r="C7" s="67">
        <f>SUM(C8,C9,C10,C11,C12,C13)</f>
        <v>5605800</v>
      </c>
      <c r="D7" s="67">
        <f>SUM(D8,D9,D10,D11,D12,D13)</f>
        <v>2860800</v>
      </c>
      <c r="E7" s="67">
        <f t="shared" ref="E7" si="0">SUM(E8,E9,E10,E11,E12,E13)</f>
        <v>143040</v>
      </c>
      <c r="F7" s="68">
        <f>E7-D7</f>
        <v>-2717760</v>
      </c>
      <c r="G7" s="69">
        <f>E7/D7</f>
        <v>0.05</v>
      </c>
    </row>
    <row r="8" spans="1:7" s="61" customFormat="1" ht="15" x14ac:dyDescent="0.25">
      <c r="A8" s="70" t="s">
        <v>18</v>
      </c>
      <c r="B8" s="71" t="s">
        <v>43</v>
      </c>
      <c r="C8" s="72">
        <v>792000</v>
      </c>
      <c r="D8" s="103">
        <v>0</v>
      </c>
      <c r="E8" s="104">
        <v>0</v>
      </c>
      <c r="F8" s="73">
        <f>E8-D8</f>
        <v>0</v>
      </c>
      <c r="G8" s="107" t="s">
        <v>29</v>
      </c>
    </row>
    <row r="9" spans="1:7" s="61" customFormat="1" ht="15" x14ac:dyDescent="0.25">
      <c r="A9" s="70" t="s">
        <v>20</v>
      </c>
      <c r="B9" s="74" t="s">
        <v>44</v>
      </c>
      <c r="C9" s="75">
        <v>3568800</v>
      </c>
      <c r="D9" s="75">
        <v>2620800</v>
      </c>
      <c r="E9" s="75">
        <v>0</v>
      </c>
      <c r="F9" s="93">
        <f t="shared" ref="F9:F15" si="1">E9-D9</f>
        <v>-2620800</v>
      </c>
      <c r="G9" s="101">
        <f>E9/D9</f>
        <v>0</v>
      </c>
    </row>
    <row r="10" spans="1:7" s="61" customFormat="1" ht="15" x14ac:dyDescent="0.25">
      <c r="A10" s="70" t="s">
        <v>22</v>
      </c>
      <c r="B10" s="50" t="s">
        <v>55</v>
      </c>
      <c r="C10" s="72">
        <v>785000</v>
      </c>
      <c r="D10" s="72">
        <v>0</v>
      </c>
      <c r="E10" s="72">
        <v>0</v>
      </c>
      <c r="F10" s="93">
        <f t="shared" si="1"/>
        <v>0</v>
      </c>
      <c r="G10" s="20">
        <f>E10/C10</f>
        <v>0</v>
      </c>
    </row>
    <row r="11" spans="1:7" s="61" customFormat="1" ht="15" x14ac:dyDescent="0.25">
      <c r="A11" s="70" t="s">
        <v>45</v>
      </c>
      <c r="B11" s="71" t="s">
        <v>46</v>
      </c>
      <c r="C11" s="86">
        <v>0</v>
      </c>
      <c r="D11" s="103">
        <v>0</v>
      </c>
      <c r="E11" s="19">
        <v>0</v>
      </c>
      <c r="F11" s="93">
        <f t="shared" si="1"/>
        <v>0</v>
      </c>
      <c r="G11" s="26" t="s">
        <v>29</v>
      </c>
    </row>
    <row r="12" spans="1:7" s="61" customFormat="1" ht="15" x14ac:dyDescent="0.25">
      <c r="A12" s="70" t="s">
        <v>47</v>
      </c>
      <c r="B12" s="50" t="s">
        <v>56</v>
      </c>
      <c r="C12" s="72">
        <v>460000</v>
      </c>
      <c r="D12" s="72">
        <v>240000</v>
      </c>
      <c r="E12" s="72">
        <v>143040</v>
      </c>
      <c r="F12" s="93">
        <f t="shared" si="1"/>
        <v>-96960</v>
      </c>
      <c r="G12" s="20">
        <f>E12/D12</f>
        <v>0.59599999999999997</v>
      </c>
    </row>
    <row r="13" spans="1:7" s="61" customFormat="1" ht="15" x14ac:dyDescent="0.25">
      <c r="A13" s="70" t="s">
        <v>48</v>
      </c>
      <c r="B13" s="71" t="s">
        <v>49</v>
      </c>
      <c r="C13" s="86">
        <v>0</v>
      </c>
      <c r="D13" s="103">
        <v>0</v>
      </c>
      <c r="E13" s="19">
        <v>0</v>
      </c>
      <c r="F13" s="93">
        <f t="shared" si="1"/>
        <v>0</v>
      </c>
      <c r="G13" s="76" t="s">
        <v>29</v>
      </c>
    </row>
    <row r="14" spans="1:7" s="61" customFormat="1" ht="15" x14ac:dyDescent="0.25">
      <c r="A14" s="66" t="s">
        <v>24</v>
      </c>
      <c r="B14" s="51" t="s">
        <v>50</v>
      </c>
      <c r="C14" s="87">
        <v>14500000</v>
      </c>
      <c r="D14" s="102">
        <v>0</v>
      </c>
      <c r="E14" s="19">
        <v>0</v>
      </c>
      <c r="F14" s="93">
        <f t="shared" si="1"/>
        <v>0</v>
      </c>
      <c r="G14" s="76" t="s">
        <v>29</v>
      </c>
    </row>
    <row r="15" spans="1:7" s="61" customFormat="1" ht="15.75" thickBot="1" x14ac:dyDescent="0.3">
      <c r="A15" s="66" t="s">
        <v>26</v>
      </c>
      <c r="B15" s="51" t="s">
        <v>51</v>
      </c>
      <c r="C15" s="88">
        <v>0</v>
      </c>
      <c r="D15" s="88">
        <v>0</v>
      </c>
      <c r="E15" s="19">
        <v>0</v>
      </c>
      <c r="F15" s="93">
        <f t="shared" si="1"/>
        <v>0</v>
      </c>
      <c r="G15" s="76" t="s">
        <v>29</v>
      </c>
    </row>
    <row r="16" spans="1:7" s="61" customFormat="1" ht="16.5" thickTop="1" thickBot="1" x14ac:dyDescent="0.3">
      <c r="A16" s="123" t="s">
        <v>14</v>
      </c>
      <c r="B16" s="124"/>
      <c r="C16" s="77">
        <f>C7+C14+C15</f>
        <v>20105800</v>
      </c>
      <c r="D16" s="77">
        <f>D7+D14+D15</f>
        <v>2860800</v>
      </c>
      <c r="E16" s="77">
        <f t="shared" ref="E16" si="2">E7+E14+E15</f>
        <v>143040</v>
      </c>
      <c r="F16" s="78">
        <f>F14+F15+F7</f>
        <v>-2717760</v>
      </c>
      <c r="G16" s="29">
        <f>E16/D16</f>
        <v>0.05</v>
      </c>
    </row>
    <row r="17" spans="1:15" s="61" customFormat="1" ht="11.25" customHeight="1" thickTop="1" x14ac:dyDescent="0.25">
      <c r="A17" s="79"/>
      <c r="B17" s="80"/>
      <c r="C17" s="80"/>
      <c r="D17" s="80"/>
      <c r="E17" s="2"/>
      <c r="F17" s="81"/>
      <c r="G17" s="2"/>
    </row>
    <row r="18" spans="1:15" s="61" customFormat="1" ht="11.25" customHeight="1" x14ac:dyDescent="0.2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</row>
    <row r="19" spans="1:15" s="61" customFormat="1" ht="46.5" customHeight="1" x14ac:dyDescent="0.2">
      <c r="A19" s="82"/>
      <c r="B19" s="125"/>
      <c r="C19" s="125"/>
      <c r="D19" s="125"/>
      <c r="E19" s="125"/>
      <c r="F19" s="2"/>
      <c r="G19" s="2"/>
    </row>
    <row r="23" spans="1:15" x14ac:dyDescent="0.2">
      <c r="C23" s="83"/>
      <c r="D23" s="83"/>
    </row>
  </sheetData>
  <mergeCells count="6">
    <mergeCell ref="A3:B3"/>
    <mergeCell ref="A5:B5"/>
    <mergeCell ref="A16:B16"/>
    <mergeCell ref="B19:E19"/>
    <mergeCell ref="A18:O18"/>
    <mergeCell ref="C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 ardhurat-Realizimi 3M II </vt:lpstr>
      <vt:lpstr>Shp.korrente-Realizimi 3M II</vt:lpstr>
      <vt:lpstr>Shp.kap-Realizimi 3M II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Eneida Ruçi</dc:creator>
  <cp:lastModifiedBy>Ornela Shqarri</cp:lastModifiedBy>
  <dcterms:created xsi:type="dcterms:W3CDTF">2020-01-10T16:26:06Z</dcterms:created>
  <dcterms:modified xsi:type="dcterms:W3CDTF">2021-06-30T09:52:33Z</dcterms:modified>
</cp:coreProperties>
</file>