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uci\Desktop\"/>
    </mc:Choice>
  </mc:AlternateContent>
  <bookViews>
    <workbookView xWindow="0" yWindow="0" windowWidth="24000" windowHeight="9735"/>
  </bookViews>
  <sheets>
    <sheet name="Realizim 3 M III 2019-Te ardhur" sheetId="1" r:id="rId1"/>
    <sheet name="Realizim 3 M III-Shpenzim" sheetId="2" r:id="rId2"/>
    <sheet name="Realiz shpen kapit 3M III 2019 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 l="1"/>
  <c r="F8" i="3"/>
  <c r="F16" i="2" l="1"/>
  <c r="F19" i="2"/>
  <c r="F10" i="2"/>
  <c r="G10" i="2"/>
  <c r="G12" i="3" l="1"/>
  <c r="F12" i="3"/>
  <c r="C17" i="2"/>
  <c r="C16" i="2"/>
  <c r="C15" i="2"/>
  <c r="G14" i="2"/>
  <c r="F14" i="2"/>
  <c r="C13" i="2"/>
  <c r="G12" i="2"/>
  <c r="F12" i="2"/>
  <c r="C12" i="2"/>
  <c r="G11" i="2"/>
  <c r="F11" i="2"/>
  <c r="G9" i="2"/>
  <c r="F9" i="2"/>
  <c r="G8" i="2"/>
  <c r="F8" i="2"/>
  <c r="E7" i="2"/>
  <c r="D7" i="2"/>
  <c r="C7" i="2"/>
  <c r="C20" i="2" s="1"/>
  <c r="E12" i="1"/>
  <c r="D12" i="1"/>
  <c r="C12" i="1"/>
  <c r="G11" i="1"/>
  <c r="B11" i="1"/>
  <c r="F10" i="1"/>
  <c r="E10" i="1"/>
  <c r="D10" i="1"/>
  <c r="B9" i="1"/>
  <c r="H8" i="1"/>
  <c r="G8" i="1"/>
  <c r="B8" i="1"/>
  <c r="B7" i="1"/>
  <c r="H6" i="1"/>
  <c r="G6" i="1"/>
  <c r="B6" i="1"/>
  <c r="B12" i="1" s="1"/>
  <c r="D18" i="2" l="1"/>
  <c r="D20" i="2"/>
  <c r="E20" i="2"/>
  <c r="G20" i="2" s="1"/>
  <c r="E18" i="2"/>
  <c r="F7" i="2"/>
  <c r="F18" i="2" s="1"/>
  <c r="G7" i="2"/>
  <c r="G10" i="1"/>
  <c r="G12" i="1" s="1"/>
  <c r="H10" i="1"/>
  <c r="C18" i="2"/>
  <c r="F12" i="1"/>
  <c r="H12" i="1" s="1"/>
  <c r="G18" i="2" l="1"/>
  <c r="F20" i="2"/>
  <c r="C7" i="3"/>
  <c r="C16" i="3" s="1"/>
  <c r="F10" i="3"/>
  <c r="F7" i="3"/>
  <c r="F16" i="3" s="1"/>
  <c r="E7" i="3"/>
  <c r="E16" i="3" s="1"/>
  <c r="G10" i="3"/>
  <c r="G7" i="3"/>
  <c r="D7" i="3"/>
  <c r="D16" i="3" s="1"/>
  <c r="G16" i="3" l="1"/>
</calcChain>
</file>

<file path=xl/sharedStrings.xml><?xml version="1.0" encoding="utf-8"?>
<sst xmlns="http://schemas.openxmlformats.org/spreadsheetml/2006/main" count="101" uniqueCount="69">
  <si>
    <t>AGJENCIA E SIGURIMIT TË DEPOZITAVE</t>
  </si>
  <si>
    <t>Viti 2018</t>
  </si>
  <si>
    <t>Viti 2019</t>
  </si>
  <si>
    <t>Ndryshimi Realizim vs. Plan</t>
  </si>
  <si>
    <t>TE ARDHURAT</t>
  </si>
  <si>
    <t>Plani Vjetor</t>
  </si>
  <si>
    <t>Realizimi 2018</t>
  </si>
  <si>
    <t>Plani vjetor</t>
  </si>
  <si>
    <t>Vlerë</t>
  </si>
  <si>
    <t>%</t>
  </si>
  <si>
    <t>Të ardhura nga interesat në investime</t>
  </si>
  <si>
    <t xml:space="preserve">Të ardhura nga kontributi fillestar </t>
  </si>
  <si>
    <t>Të ardhura nga primi vjetor</t>
  </si>
  <si>
    <t>Kontribute, Kredi, Hua, Donacione, Subvencione të ndryshme</t>
  </si>
  <si>
    <t>TOTAL TE ARDHURA FAKTIKE</t>
  </si>
  <si>
    <t>Të ardhura nga veprimtari të tjera</t>
  </si>
  <si>
    <t>INF</t>
  </si>
  <si>
    <t>TOTALI</t>
  </si>
  <si>
    <t>SHPENZIME KORRENTE</t>
  </si>
  <si>
    <t>Kapitulli I</t>
  </si>
  <si>
    <t>SHPENZIME OPERATIVE</t>
  </si>
  <si>
    <t>Grupi I</t>
  </si>
  <si>
    <t>Shpenzime për materiale dhe të ngjashme</t>
  </si>
  <si>
    <t>Grupi II</t>
  </si>
  <si>
    <t>Shpenzime Amortizimi</t>
  </si>
  <si>
    <t>Grupi III</t>
  </si>
  <si>
    <t>Shpenzime Financiare</t>
  </si>
  <si>
    <t>Kapitulli II</t>
  </si>
  <si>
    <t>SHPENZIME PERSONELI</t>
  </si>
  <si>
    <t>Kapitulli III</t>
  </si>
  <si>
    <t xml:space="preserve">TATIM TAKSA </t>
  </si>
  <si>
    <t>Kapitulli IV</t>
  </si>
  <si>
    <t>PROVIGJONE</t>
  </si>
  <si>
    <t>N/A</t>
  </si>
  <si>
    <t>Kapitulli V</t>
  </si>
  <si>
    <t>TË TJERA OPERATIVE</t>
  </si>
  <si>
    <t>Kapitulli VI</t>
  </si>
  <si>
    <t>SHPENZIME FALIMENTIMI</t>
  </si>
  <si>
    <t>Kapitulli VII</t>
  </si>
  <si>
    <t>SHPENZIME TË PERIUDHAVE TE KALUARA</t>
  </si>
  <si>
    <t>Kapitulli VIII</t>
  </si>
  <si>
    <t>SHPENZIME TË JASHTEZAKONSHME</t>
  </si>
  <si>
    <t>TOTAL SHPENZIMEVE FAKTIKE</t>
  </si>
  <si>
    <t>Kapitulli IX</t>
  </si>
  <si>
    <t>SHPENZIME TË TJERA</t>
  </si>
  <si>
    <t xml:space="preserve">TOTALI </t>
  </si>
  <si>
    <t>SHPENZIME KAPITALE</t>
  </si>
  <si>
    <t>Plani vjetor 2019</t>
  </si>
  <si>
    <t>AKTIVE AFATGJATA MATERIALE</t>
  </si>
  <si>
    <t>Sipërfaqe Ndërtimi</t>
  </si>
  <si>
    <t>Instalime</t>
  </si>
  <si>
    <t>Grupi IV</t>
  </si>
  <si>
    <t>Makineri dhe pajisje pune</t>
  </si>
  <si>
    <t>Grupi V</t>
  </si>
  <si>
    <t>Makineri dhe pajisje zyre</t>
  </si>
  <si>
    <t>Grupi VI</t>
  </si>
  <si>
    <t>Mjete transporti</t>
  </si>
  <si>
    <t>AKTIVE AFATGJATA JOMATERIALE</t>
  </si>
  <si>
    <t>TË TJERA (Të paparashikuara)</t>
  </si>
  <si>
    <t>Pasqyra e Planit të të Ardhurave për tremujorin e III 2019</t>
  </si>
  <si>
    <t>Plani 3 Mujori tretë 2019</t>
  </si>
  <si>
    <t>Realizimi 3 Mujori i tretë 2019</t>
  </si>
  <si>
    <r>
      <rPr>
        <b/>
        <i/>
        <u/>
        <sz val="10"/>
        <color theme="1"/>
        <rFont val="Calibri"/>
        <family val="2"/>
        <scheme val="minor"/>
      </rPr>
      <t xml:space="preserve">Shenim: </t>
    </r>
    <r>
      <rPr>
        <i/>
        <sz val="10"/>
        <color theme="1"/>
        <rFont val="Calibri"/>
        <family val="2"/>
        <scheme val="minor"/>
      </rPr>
      <t>"Te ardhurat nga rivleresimi ne monedhe te huaj" ne vleren 108,537.16 leke ne " Shpenzime nga rivleresimi" per nje pasqyrim sa me te drejte te efektit te kursit te kembimit</t>
    </r>
  </si>
  <si>
    <t>**Shpenzime rivleresimi në monedhë të huaj  pasqyruar neto nga "Te ardhurat nga rivlerësimi në monedhë të huaj" në vlerën prej 108,537.16 lekë</t>
  </si>
  <si>
    <t>Pasqyra e Planit të Shpenzimeve Korrente 3 Mujori III 2019</t>
  </si>
  <si>
    <t>Pasqyra e Planit të Shpenzimeve Kapitale 3 Mujori III 2019</t>
  </si>
  <si>
    <t>Plani 3 Mujori i tretë 2019</t>
  </si>
  <si>
    <t>Pajisje Informatike*</t>
  </si>
  <si>
    <t>*Riklasifikim i nënzërave brenda grupit sipas nevojave në Buxhet, miratuar nga Drejtori i Përgjithshëm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</si>
</sst>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L_e_k_-;\-* #,##0_L_e_k_-;_-* &quot;-&quot;??_L_e_k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medium">
        <color rgb="FFFF000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122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5" fillId="0" borderId="7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1" fillId="0" borderId="10" xfId="3" applyFont="1" applyFill="1" applyBorder="1" applyAlignment="1">
      <alignment wrapText="1"/>
    </xf>
    <xf numFmtId="43" fontId="5" fillId="0" borderId="2" xfId="1" applyFont="1" applyFill="1" applyBorder="1" applyAlignment="1">
      <alignment horizontal="right" vertical="top" wrapText="1"/>
    </xf>
    <xf numFmtId="43" fontId="5" fillId="0" borderId="2" xfId="1" applyFont="1" applyFill="1" applyBorder="1" applyAlignment="1">
      <alignment horizontal="right" wrapText="1"/>
    </xf>
    <xf numFmtId="43" fontId="1" fillId="0" borderId="2" xfId="1" applyFont="1" applyFill="1" applyBorder="1" applyAlignment="1">
      <alignment horizontal="right" wrapText="1"/>
    </xf>
    <xf numFmtId="10" fontId="1" fillId="0" borderId="2" xfId="2" applyNumberFormat="1" applyFont="1" applyFill="1" applyBorder="1" applyAlignment="1">
      <alignment horizontal="right" wrapText="1"/>
    </xf>
    <xf numFmtId="43" fontId="5" fillId="0" borderId="10" xfId="1" applyFont="1" applyFill="1" applyBorder="1" applyAlignment="1">
      <alignment horizontal="right" vertical="top" wrapText="1"/>
    </xf>
    <xf numFmtId="43" fontId="5" fillId="0" borderId="10" xfId="1" applyFont="1" applyFill="1" applyBorder="1" applyAlignment="1">
      <alignment horizontal="right" wrapText="1"/>
    </xf>
    <xf numFmtId="43" fontId="1" fillId="0" borderId="10" xfId="1" applyFont="1" applyFill="1" applyBorder="1" applyAlignment="1">
      <alignment horizontal="right" wrapText="1"/>
    </xf>
    <xf numFmtId="10" fontId="1" fillId="0" borderId="10" xfId="2" applyNumberFormat="1" applyFont="1" applyFill="1" applyBorder="1" applyAlignment="1">
      <alignment horizontal="right" wrapText="1"/>
    </xf>
    <xf numFmtId="43" fontId="5" fillId="0" borderId="11" xfId="1" applyFont="1" applyFill="1" applyBorder="1" applyAlignment="1">
      <alignment horizontal="right" wrapText="1"/>
    </xf>
    <xf numFmtId="43" fontId="1" fillId="0" borderId="11" xfId="1" applyFont="1" applyFill="1" applyBorder="1" applyAlignment="1">
      <alignment horizontal="right" wrapText="1"/>
    </xf>
    <xf numFmtId="0" fontId="1" fillId="0" borderId="12" xfId="4" applyFont="1" applyFill="1" applyBorder="1" applyAlignment="1">
      <alignment horizontal="left" wrapText="1"/>
    </xf>
    <xf numFmtId="43" fontId="7" fillId="0" borderId="12" xfId="1" applyFont="1" applyFill="1" applyBorder="1" applyAlignment="1">
      <alignment horizontal="right" wrapText="1"/>
    </xf>
    <xf numFmtId="43" fontId="7" fillId="0" borderId="13" xfId="1" applyFont="1" applyFill="1" applyBorder="1" applyAlignment="1">
      <alignment horizontal="right" wrapText="1"/>
    </xf>
    <xf numFmtId="43" fontId="1" fillId="0" borderId="13" xfId="1" applyFont="1" applyFill="1" applyBorder="1" applyAlignment="1">
      <alignment horizontal="right" wrapText="1"/>
    </xf>
    <xf numFmtId="10" fontId="1" fillId="0" borderId="12" xfId="2" applyNumberFormat="1" applyFont="1" applyFill="1" applyBorder="1" applyAlignment="1">
      <alignment horizontal="right" wrapText="1"/>
    </xf>
    <xf numFmtId="43" fontId="0" fillId="0" borderId="10" xfId="1" applyFont="1" applyFill="1" applyBorder="1" applyAlignment="1">
      <alignment horizontal="right" wrapText="1"/>
    </xf>
    <xf numFmtId="3" fontId="5" fillId="0" borderId="12" xfId="3" applyNumberFormat="1" applyFont="1" applyFill="1" applyBorder="1" applyAlignment="1">
      <alignment wrapText="1"/>
    </xf>
    <xf numFmtId="43" fontId="5" fillId="0" borderId="12" xfId="1" applyFont="1" applyFill="1" applyBorder="1" applyAlignment="1">
      <alignment horizontal="right" wrapText="1"/>
    </xf>
    <xf numFmtId="10" fontId="5" fillId="0" borderId="12" xfId="2" applyNumberFormat="1" applyFont="1" applyFill="1" applyBorder="1" applyAlignment="1">
      <alignment horizontal="right" wrapText="1"/>
    </xf>
    <xf numFmtId="3" fontId="5" fillId="0" borderId="0" xfId="3" applyNumberFormat="1" applyFont="1" applyFill="1" applyBorder="1" applyAlignment="1">
      <alignment wrapText="1"/>
    </xf>
    <xf numFmtId="43" fontId="5" fillId="0" borderId="0" xfId="1" applyFont="1" applyFill="1" applyBorder="1" applyAlignment="1">
      <alignment horizontal="right" vertical="top" wrapText="1"/>
    </xf>
    <xf numFmtId="43" fontId="5" fillId="0" borderId="0" xfId="1" applyFont="1" applyFill="1" applyBorder="1" applyAlignment="1">
      <alignment horizontal="left" vertical="top" wrapText="1"/>
    </xf>
    <xf numFmtId="0" fontId="8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5" fillId="0" borderId="4" xfId="0" applyFont="1" applyFill="1" applyBorder="1"/>
    <xf numFmtId="43" fontId="5" fillId="0" borderId="2" xfId="1" applyFont="1" applyFill="1" applyBorder="1" applyAlignment="1">
      <alignment horizontal="right"/>
    </xf>
    <xf numFmtId="0" fontId="2" fillId="0" borderId="11" xfId="0" applyFont="1" applyFill="1" applyBorder="1"/>
    <xf numFmtId="0" fontId="2" fillId="0" borderId="14" xfId="0" applyFont="1" applyFill="1" applyBorder="1" applyAlignment="1">
      <alignment wrapText="1"/>
    </xf>
    <xf numFmtId="43" fontId="2" fillId="0" borderId="10" xfId="1" applyFont="1" applyFill="1" applyBorder="1" applyAlignment="1">
      <alignment horizontal="right" wrapText="1"/>
    </xf>
    <xf numFmtId="10" fontId="2" fillId="0" borderId="10" xfId="2" applyNumberFormat="1" applyFont="1" applyFill="1" applyBorder="1" applyAlignment="1">
      <alignment horizontal="right" wrapText="1"/>
    </xf>
    <xf numFmtId="0" fontId="0" fillId="0" borderId="11" xfId="0" applyFont="1" applyFill="1" applyBorder="1"/>
    <xf numFmtId="0" fontId="0" fillId="0" borderId="14" xfId="0" applyFont="1" applyFill="1" applyBorder="1" applyAlignment="1">
      <alignment wrapText="1"/>
    </xf>
    <xf numFmtId="0" fontId="0" fillId="0" borderId="14" xfId="3" applyFont="1" applyFill="1" applyBorder="1" applyAlignment="1">
      <alignment wrapText="1"/>
    </xf>
    <xf numFmtId="0" fontId="2" fillId="0" borderId="14" xfId="3" applyFont="1" applyFill="1" applyBorder="1" applyAlignment="1">
      <alignment wrapText="1"/>
    </xf>
    <xf numFmtId="43" fontId="5" fillId="0" borderId="10" xfId="1" applyFont="1" applyFill="1" applyBorder="1" applyAlignment="1">
      <alignment horizontal="left" vertical="top" wrapText="1"/>
    </xf>
    <xf numFmtId="10" fontId="2" fillId="0" borderId="10" xfId="2" applyNumberFormat="1" applyFont="1" applyBorder="1"/>
    <xf numFmtId="43" fontId="3" fillId="0" borderId="10" xfId="1" applyFont="1" applyBorder="1"/>
    <xf numFmtId="0" fontId="5" fillId="0" borderId="13" xfId="0" applyFont="1" applyFill="1" applyBorder="1"/>
    <xf numFmtId="0" fontId="5" fillId="0" borderId="15" xfId="0" applyFont="1" applyFill="1" applyBorder="1" applyAlignment="1">
      <alignment wrapText="1"/>
    </xf>
    <xf numFmtId="0" fontId="5" fillId="0" borderId="11" xfId="0" applyFont="1" applyFill="1" applyBorder="1"/>
    <xf numFmtId="0" fontId="5" fillId="0" borderId="14" xfId="0" applyFont="1" applyFill="1" applyBorder="1" applyAlignment="1">
      <alignment wrapText="1"/>
    </xf>
    <xf numFmtId="0" fontId="9" fillId="0" borderId="0" xfId="0" applyFont="1"/>
    <xf numFmtId="165" fontId="2" fillId="0" borderId="0" xfId="0" applyNumberFormat="1" applyFont="1" applyFill="1"/>
    <xf numFmtId="0" fontId="1" fillId="0" borderId="0" xfId="0" applyFont="1" applyFill="1" applyAlignment="1">
      <alignment horizontal="center"/>
    </xf>
    <xf numFmtId="0" fontId="10" fillId="0" borderId="0" xfId="0" applyFont="1" applyFill="1"/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165" fontId="1" fillId="0" borderId="16" xfId="0" applyNumberFormat="1" applyFont="1" applyFill="1" applyBorder="1"/>
    <xf numFmtId="0" fontId="5" fillId="0" borderId="14" xfId="0" applyFont="1" applyFill="1" applyBorder="1"/>
    <xf numFmtId="164" fontId="1" fillId="0" borderId="10" xfId="0" applyNumberFormat="1" applyFont="1" applyFill="1" applyBorder="1" applyAlignment="1">
      <alignment horizontal="right"/>
    </xf>
    <xf numFmtId="0" fontId="10" fillId="0" borderId="2" xfId="0" applyFont="1" applyFill="1" applyBorder="1"/>
    <xf numFmtId="0" fontId="10" fillId="0" borderId="4" xfId="0" applyFont="1" applyFill="1" applyBorder="1"/>
    <xf numFmtId="165" fontId="2" fillId="0" borderId="11" xfId="0" applyNumberFormat="1" applyFont="1" applyFill="1" applyBorder="1"/>
    <xf numFmtId="4" fontId="2" fillId="0" borderId="10" xfId="1" applyNumberFormat="1" applyFont="1" applyFill="1" applyBorder="1" applyAlignment="1">
      <alignment wrapText="1"/>
    </xf>
    <xf numFmtId="43" fontId="2" fillId="0" borderId="10" xfId="1" applyNumberFormat="1" applyFont="1" applyFill="1" applyBorder="1" applyAlignment="1">
      <alignment wrapText="1"/>
    </xf>
    <xf numFmtId="10" fontId="2" fillId="0" borderId="10" xfId="2" applyNumberFormat="1" applyFont="1" applyFill="1" applyBorder="1" applyAlignment="1">
      <alignment wrapText="1"/>
    </xf>
    <xf numFmtId="165" fontId="0" fillId="0" borderId="11" xfId="0" applyNumberFormat="1" applyFont="1" applyFill="1" applyBorder="1"/>
    <xf numFmtId="0" fontId="1" fillId="0" borderId="14" xfId="3" applyFont="1" applyFill="1" applyBorder="1" applyAlignment="1">
      <alignment wrapText="1"/>
    </xf>
    <xf numFmtId="4" fontId="1" fillId="0" borderId="10" xfId="1" applyNumberFormat="1" applyFont="1" applyFill="1" applyBorder="1" applyAlignment="1">
      <alignment wrapText="1"/>
    </xf>
    <xf numFmtId="43" fontId="0" fillId="0" borderId="10" xfId="1" applyFont="1" applyFill="1" applyBorder="1"/>
    <xf numFmtId="43" fontId="0" fillId="0" borderId="10" xfId="1" applyNumberFormat="1" applyFont="1" applyFill="1" applyBorder="1"/>
    <xf numFmtId="43" fontId="1" fillId="0" borderId="14" xfId="1" applyFont="1" applyFill="1" applyBorder="1" applyAlignment="1">
      <alignment horizontal="right"/>
    </xf>
    <xf numFmtId="0" fontId="1" fillId="0" borderId="14" xfId="3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43" fontId="1" fillId="0" borderId="10" xfId="1" applyNumberFormat="1" applyFont="1" applyFill="1" applyBorder="1" applyAlignment="1">
      <alignment horizontal="right" wrapText="1"/>
    </xf>
    <xf numFmtId="10" fontId="1" fillId="0" borderId="14" xfId="2" applyNumberFormat="1" applyFont="1" applyFill="1" applyBorder="1" applyAlignment="1">
      <alignment horizontal="right" wrapText="1"/>
    </xf>
    <xf numFmtId="43" fontId="1" fillId="0" borderId="14" xfId="1" applyNumberFormat="1" applyFont="1" applyFill="1" applyBorder="1" applyAlignment="1">
      <alignment horizontal="right" wrapText="1"/>
    </xf>
    <xf numFmtId="10" fontId="0" fillId="0" borderId="10" xfId="2" applyNumberFormat="1" applyFont="1" applyFill="1" applyBorder="1" applyAlignment="1">
      <alignment horizontal="right" wrapText="1"/>
    </xf>
    <xf numFmtId="4" fontId="2" fillId="0" borderId="10" xfId="1" applyNumberFormat="1" applyFont="1" applyFill="1" applyBorder="1" applyAlignment="1"/>
    <xf numFmtId="4" fontId="5" fillId="0" borderId="12" xfId="1" applyNumberFormat="1" applyFont="1" applyFill="1" applyBorder="1" applyAlignment="1">
      <alignment wrapText="1"/>
    </xf>
    <xf numFmtId="43" fontId="5" fillId="0" borderId="12" xfId="1" applyNumberFormat="1" applyFont="1" applyFill="1" applyBorder="1" applyAlignment="1">
      <alignment wrapText="1"/>
    </xf>
    <xf numFmtId="165" fontId="1" fillId="0" borderId="0" xfId="0" applyNumberFormat="1" applyFont="1" applyFill="1"/>
    <xf numFmtId="0" fontId="1" fillId="0" borderId="0" xfId="0" applyFont="1" applyFill="1"/>
    <xf numFmtId="43" fontId="3" fillId="0" borderId="0" xfId="0" applyNumberFormat="1" applyFont="1"/>
    <xf numFmtId="0" fontId="3" fillId="0" borderId="0" xfId="0" applyFont="1" applyFill="1" applyAlignment="1">
      <alignment wrapText="1"/>
    </xf>
    <xf numFmtId="0" fontId="9" fillId="0" borderId="0" xfId="0" applyFont="1" applyBorder="1"/>
    <xf numFmtId="0" fontId="9" fillId="0" borderId="0" xfId="0" applyFont="1" applyFill="1" applyBorder="1"/>
    <xf numFmtId="43" fontId="9" fillId="0" borderId="0" xfId="1" applyFont="1"/>
    <xf numFmtId="0" fontId="11" fillId="0" borderId="0" xfId="0" applyFont="1" applyBorder="1" applyAlignment="1"/>
    <xf numFmtId="43" fontId="2" fillId="0" borderId="10" xfId="1" applyFont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3" xfId="3" applyFont="1" applyFill="1" applyBorder="1" applyAlignment="1">
      <alignment horizontal="center"/>
    </xf>
    <xf numFmtId="0" fontId="5" fillId="0" borderId="15" xfId="3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/>
    </xf>
    <xf numFmtId="0" fontId="5" fillId="0" borderId="13" xfId="3" applyFont="1" applyFill="1" applyBorder="1" applyAlignment="1">
      <alignment horizontal="center" wrapText="1"/>
    </xf>
    <xf numFmtId="0" fontId="5" fillId="0" borderId="15" xfId="3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11" fillId="0" borderId="0" xfId="0" applyFont="1" applyBorder="1" applyAlignment="1">
      <alignment horizontal="left" wrapText="1"/>
    </xf>
    <xf numFmtId="4" fontId="13" fillId="0" borderId="10" xfId="1" applyNumberFormat="1" applyFont="1" applyFill="1" applyBorder="1" applyAlignment="1">
      <alignment wrapText="1"/>
    </xf>
    <xf numFmtId="0" fontId="11" fillId="0" borderId="0" xfId="0" applyFont="1" applyBorder="1" applyAlignment="1">
      <alignment horizontal="left"/>
    </xf>
  </cellXfs>
  <cellStyles count="5">
    <cellStyle name="Comma" xfId="1" builtinId="3"/>
    <cellStyle name="Normal" xfId="0" builtinId="0"/>
    <cellStyle name="Normal 6 2" xfId="3"/>
    <cellStyle name="Normal 6 2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D/Buxheti%202020/Buxheti%2020.11.2019/KD/Raportimi%20KD%20final%2019.12.2019/Anekset%20e%20PB%202020%20DRAFT%20per%20KD%2019%20Dhjetor%202019%20-anekset%20kryes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i"/>
      <sheetName val="PASH"/>
      <sheetName val="Analiza kreditore"/>
      <sheetName val="Pasq.levizjes fondeve"/>
      <sheetName val="Aneksi 1"/>
      <sheetName val="Aneksi 2 - I Thjeshte"/>
      <sheetName val="Aneksi2- I thjeshte"/>
      <sheetName val="Aneksi 2 - I detajuar"/>
      <sheetName val="Aneksi 3"/>
      <sheetName val="Aneksi 4 - Personeli 2020"/>
      <sheetName val="Aneksi 5-KD"/>
      <sheetName val="Aneksi 6-Sigurimet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7">
          <cell r="K237">
            <v>40000</v>
          </cell>
        </row>
        <row r="238">
          <cell r="K238">
            <v>5000000</v>
          </cell>
        </row>
        <row r="242">
          <cell r="K242">
            <v>0</v>
          </cell>
        </row>
        <row r="243">
          <cell r="K243">
            <v>0</v>
          </cell>
        </row>
        <row r="244">
          <cell r="K244">
            <v>3000000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15"/>
  <sheetViews>
    <sheetView showGridLines="0" tabSelected="1" workbookViewId="0">
      <selection activeCell="A13" sqref="A13"/>
    </sheetView>
  </sheetViews>
  <sheetFormatPr defaultColWidth="9.140625" defaultRowHeight="12" x14ac:dyDescent="0.2"/>
  <cols>
    <col min="1" max="1" width="53" style="2" customWidth="1"/>
    <col min="2" max="2" width="19.42578125" style="2" hidden="1" customWidth="1"/>
    <col min="3" max="3" width="22.28515625" style="2" hidden="1" customWidth="1"/>
    <col min="4" max="4" width="23.7109375" style="2" customWidth="1"/>
    <col min="5" max="5" width="21.5703125" style="2" customWidth="1"/>
    <col min="6" max="6" width="24.5703125" style="2" customWidth="1"/>
    <col min="7" max="7" width="19.5703125" style="2" customWidth="1"/>
    <col min="8" max="8" width="19.85546875" style="2" customWidth="1"/>
    <col min="9" max="9" width="9.140625" style="2"/>
    <col min="10" max="10" width="10.5703125" style="2" bestFit="1" customWidth="1"/>
    <col min="11" max="16384" width="9.140625" style="2"/>
  </cols>
  <sheetData>
    <row r="1" spans="1:233" x14ac:dyDescent="0.2">
      <c r="A1" s="1"/>
      <c r="B1" s="1"/>
      <c r="C1" s="1"/>
      <c r="D1" s="1"/>
      <c r="E1" s="1"/>
      <c r="F1" s="1"/>
      <c r="G1" s="1"/>
      <c r="H1" s="1"/>
    </row>
    <row r="2" spans="1:233" ht="15" x14ac:dyDescent="0.25">
      <c r="A2" s="3" t="s">
        <v>0</v>
      </c>
      <c r="B2" s="3"/>
      <c r="C2" s="3"/>
      <c r="D2" s="3"/>
      <c r="E2" s="3"/>
      <c r="F2" s="3"/>
      <c r="G2" s="3"/>
      <c r="H2" s="3"/>
    </row>
    <row r="3" spans="1:233" s="6" customFormat="1" ht="15.75" thickBot="1" x14ac:dyDescent="0.3">
      <c r="A3" s="4" t="s">
        <v>59</v>
      </c>
      <c r="B3" s="3"/>
      <c r="C3" s="3"/>
      <c r="D3" s="3"/>
      <c r="E3" s="3"/>
      <c r="F3" s="3"/>
      <c r="G3" s="3"/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</row>
    <row r="4" spans="1:233" ht="60.75" customHeight="1" thickTop="1" x14ac:dyDescent="0.25">
      <c r="A4" s="7"/>
      <c r="B4" s="104" t="s">
        <v>1</v>
      </c>
      <c r="C4" s="105"/>
      <c r="D4" s="8" t="s">
        <v>2</v>
      </c>
      <c r="E4" s="106" t="s">
        <v>60</v>
      </c>
      <c r="F4" s="108" t="s">
        <v>61</v>
      </c>
      <c r="G4" s="9" t="s">
        <v>3</v>
      </c>
      <c r="H4" s="10" t="s">
        <v>3</v>
      </c>
    </row>
    <row r="5" spans="1:233" ht="15.75" thickBot="1" x14ac:dyDescent="0.3">
      <c r="A5" s="11" t="s">
        <v>4</v>
      </c>
      <c r="B5" s="12" t="s">
        <v>5</v>
      </c>
      <c r="C5" s="13" t="s">
        <v>6</v>
      </c>
      <c r="D5" s="14" t="s">
        <v>7</v>
      </c>
      <c r="E5" s="107"/>
      <c r="F5" s="109"/>
      <c r="G5" s="13" t="s">
        <v>8</v>
      </c>
      <c r="H5" s="13" t="s">
        <v>9</v>
      </c>
    </row>
    <row r="6" spans="1:233" ht="15.75" thickTop="1" x14ac:dyDescent="0.25">
      <c r="A6" s="15" t="s">
        <v>10</v>
      </c>
      <c r="B6" s="16" t="e">
        <f>#REF!+#REF!+#REF!+#REF!+#REF!+#REF!</f>
        <v>#REF!</v>
      </c>
      <c r="C6" s="17"/>
      <c r="D6" s="18">
        <v>1022387000</v>
      </c>
      <c r="E6" s="18">
        <v>768001250</v>
      </c>
      <c r="F6" s="18">
        <v>805015755.51999998</v>
      </c>
      <c r="G6" s="18">
        <f>F6-E6</f>
        <v>37014505.519999981</v>
      </c>
      <c r="H6" s="19">
        <f>F6/E6</f>
        <v>1.0481958922853316</v>
      </c>
    </row>
    <row r="7" spans="1:233" ht="15" x14ac:dyDescent="0.25">
      <c r="A7" s="15" t="s">
        <v>11</v>
      </c>
      <c r="B7" s="20" t="e">
        <f>SUM(#REF!)</f>
        <v>#REF!</v>
      </c>
      <c r="C7" s="21"/>
      <c r="D7" s="22">
        <v>0</v>
      </c>
      <c r="E7" s="22">
        <v>0</v>
      </c>
      <c r="F7" s="22">
        <v>0</v>
      </c>
      <c r="G7" s="22">
        <v>0</v>
      </c>
      <c r="H7" s="22">
        <v>0</v>
      </c>
    </row>
    <row r="8" spans="1:233" ht="15" x14ac:dyDescent="0.25">
      <c r="A8" s="15" t="s">
        <v>12</v>
      </c>
      <c r="B8" s="20" t="e">
        <f>SUM(#REF!)</f>
        <v>#REF!</v>
      </c>
      <c r="C8" s="21"/>
      <c r="D8" s="22">
        <v>3352177000</v>
      </c>
      <c r="E8" s="22">
        <v>2514132750</v>
      </c>
      <c r="F8" s="22">
        <v>2530805873.6999998</v>
      </c>
      <c r="G8" s="22">
        <f>F8-E8</f>
        <v>16673123.699999809</v>
      </c>
      <c r="H8" s="23">
        <f>F8/E8</f>
        <v>1.0066317594804808</v>
      </c>
    </row>
    <row r="9" spans="1:233" ht="30.75" thickBot="1" x14ac:dyDescent="0.3">
      <c r="A9" s="15" t="s">
        <v>13</v>
      </c>
      <c r="B9" s="20" t="e">
        <f>SUM(#REF!)</f>
        <v>#REF!</v>
      </c>
      <c r="C9" s="24"/>
      <c r="D9" s="25">
        <v>0</v>
      </c>
      <c r="E9" s="25">
        <v>0</v>
      </c>
      <c r="F9" s="22">
        <v>0</v>
      </c>
      <c r="G9" s="22">
        <v>0</v>
      </c>
      <c r="H9" s="22">
        <v>0</v>
      </c>
    </row>
    <row r="10" spans="1:233" ht="16.5" thickTop="1" thickBot="1" x14ac:dyDescent="0.3">
      <c r="A10" s="26" t="s">
        <v>14</v>
      </c>
      <c r="B10" s="27"/>
      <c r="C10" s="28"/>
      <c r="D10" s="29">
        <f>D6+D7+D8+D9</f>
        <v>4374564000</v>
      </c>
      <c r="E10" s="29">
        <f>E6+E7+E8+E9</f>
        <v>3282134000</v>
      </c>
      <c r="F10" s="29">
        <f>F6+F7+F8+F9</f>
        <v>3335821629.2199998</v>
      </c>
      <c r="G10" s="29">
        <f>G6+G7+G8+G9</f>
        <v>53687629.21999979</v>
      </c>
      <c r="H10" s="30">
        <f>F10/E10</f>
        <v>1.0163575372669122</v>
      </c>
    </row>
    <row r="11" spans="1:233" ht="16.5" thickTop="1" thickBot="1" x14ac:dyDescent="0.3">
      <c r="A11" s="15" t="s">
        <v>15</v>
      </c>
      <c r="B11" s="20" t="e">
        <f>SUM(#REF!)</f>
        <v>#REF!</v>
      </c>
      <c r="C11" s="21"/>
      <c r="D11" s="22">
        <v>1200000</v>
      </c>
      <c r="E11" s="22">
        <v>0</v>
      </c>
      <c r="F11" s="22"/>
      <c r="G11" s="22">
        <f>F11-E11</f>
        <v>0</v>
      </c>
      <c r="H11" s="31" t="s">
        <v>16</v>
      </c>
    </row>
    <row r="12" spans="1:233" ht="16.5" thickTop="1" thickBot="1" x14ac:dyDescent="0.3">
      <c r="A12" s="32" t="s">
        <v>17</v>
      </c>
      <c r="B12" s="33" t="e">
        <f>B6+B7+B8+B9+B11</f>
        <v>#REF!</v>
      </c>
      <c r="C12" s="33">
        <f>C6+C7+C8+C9+C11</f>
        <v>0</v>
      </c>
      <c r="D12" s="33">
        <f>D6+D7+D8+D9+D11</f>
        <v>4375764000</v>
      </c>
      <c r="E12" s="33">
        <f>E6+E7+E8+E9+E11</f>
        <v>3282134000</v>
      </c>
      <c r="F12" s="33">
        <f>F10+F11</f>
        <v>3335821629.2199998</v>
      </c>
      <c r="G12" s="33">
        <f>G10+G11</f>
        <v>53687629.21999979</v>
      </c>
      <c r="H12" s="34">
        <f>F12/E12</f>
        <v>1.0163575372669122</v>
      </c>
    </row>
    <row r="13" spans="1:233" ht="15.75" thickTop="1" x14ac:dyDescent="0.25">
      <c r="A13" s="35"/>
      <c r="B13" s="36"/>
      <c r="C13" s="37"/>
      <c r="D13" s="37"/>
      <c r="E13" s="37"/>
      <c r="F13" s="37"/>
      <c r="G13" s="37"/>
      <c r="H13" s="37"/>
    </row>
    <row r="14" spans="1:233" ht="12.75" x14ac:dyDescent="0.2">
      <c r="A14" s="102" t="s">
        <v>62</v>
      </c>
    </row>
    <row r="15" spans="1:233" x14ac:dyDescent="0.2">
      <c r="A15" s="38"/>
    </row>
  </sheetData>
  <mergeCells count="3">
    <mergeCell ref="B4:C4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showGridLines="0" workbookViewId="0">
      <selection activeCell="C10" sqref="C10"/>
    </sheetView>
  </sheetViews>
  <sheetFormatPr defaultRowHeight="15" x14ac:dyDescent="0.25"/>
  <cols>
    <col min="1" max="1" width="11.85546875" style="39" customWidth="1"/>
    <col min="2" max="2" width="55.140625" style="39" bestFit="1" customWidth="1"/>
    <col min="3" max="3" width="34" style="39" customWidth="1"/>
    <col min="4" max="4" width="21.5703125" style="2" customWidth="1"/>
    <col min="5" max="5" width="24.5703125" style="2" customWidth="1"/>
    <col min="6" max="6" width="19.5703125" style="2" customWidth="1"/>
    <col min="7" max="7" width="19.85546875" style="2" customWidth="1"/>
    <col min="8" max="16384" width="9.140625" style="39"/>
  </cols>
  <sheetData>
    <row r="1" spans="1:7" x14ac:dyDescent="0.25">
      <c r="D1" s="1"/>
      <c r="E1" s="1"/>
      <c r="F1" s="1"/>
      <c r="G1" s="1"/>
    </row>
    <row r="2" spans="1:7" x14ac:dyDescent="0.25">
      <c r="A2" s="40" t="s">
        <v>0</v>
      </c>
      <c r="B2" s="40"/>
      <c r="C2" s="40"/>
      <c r="D2" s="3"/>
      <c r="E2" s="3"/>
      <c r="F2" s="3"/>
      <c r="G2" s="3"/>
    </row>
    <row r="3" spans="1:7" ht="15.75" thickBot="1" x14ac:dyDescent="0.3">
      <c r="A3" s="41" t="s">
        <v>64</v>
      </c>
      <c r="B3" s="41"/>
      <c r="C3" s="42"/>
      <c r="D3" s="3"/>
      <c r="E3" s="3"/>
      <c r="F3" s="3"/>
      <c r="G3" s="3"/>
    </row>
    <row r="4" spans="1:7" ht="42.75" customHeight="1" thickTop="1" x14ac:dyDescent="0.25">
      <c r="A4" s="43"/>
      <c r="B4" s="44"/>
      <c r="C4" s="8" t="s">
        <v>2</v>
      </c>
      <c r="D4" s="106" t="s">
        <v>60</v>
      </c>
      <c r="E4" s="106" t="s">
        <v>61</v>
      </c>
      <c r="F4" s="45" t="s">
        <v>3</v>
      </c>
      <c r="G4" s="46" t="s">
        <v>3</v>
      </c>
    </row>
    <row r="5" spans="1:7" ht="15.75" thickBot="1" x14ac:dyDescent="0.3">
      <c r="A5" s="110" t="s">
        <v>18</v>
      </c>
      <c r="B5" s="111"/>
      <c r="C5" s="14" t="s">
        <v>7</v>
      </c>
      <c r="D5" s="107"/>
      <c r="E5" s="107"/>
      <c r="F5" s="14" t="s">
        <v>8</v>
      </c>
      <c r="G5" s="47" t="s">
        <v>9</v>
      </c>
    </row>
    <row r="6" spans="1:7" ht="15.75" thickTop="1" x14ac:dyDescent="0.25">
      <c r="A6" s="43"/>
      <c r="B6" s="48"/>
      <c r="C6" s="49"/>
      <c r="D6" s="18"/>
      <c r="E6" s="18"/>
      <c r="F6" s="18"/>
      <c r="G6" s="19"/>
    </row>
    <row r="7" spans="1:7" x14ac:dyDescent="0.25">
      <c r="A7" s="50" t="s">
        <v>19</v>
      </c>
      <c r="B7" s="51" t="s">
        <v>20</v>
      </c>
      <c r="C7" s="52">
        <f>SUM(C8+C9+C10)</f>
        <v>71708001.416666657</v>
      </c>
      <c r="D7" s="52">
        <f t="shared" ref="D7:F7" si="0">SUM(D8+D9+D10)</f>
        <v>59834948.976666674</v>
      </c>
      <c r="E7" s="52">
        <f t="shared" si="0"/>
        <v>42375774.446347997</v>
      </c>
      <c r="F7" s="52">
        <f t="shared" si="0"/>
        <v>-17459174.53031867</v>
      </c>
      <c r="G7" s="53">
        <f t="shared" ref="G7:G12" si="1">E7/D7</f>
        <v>0.70821109019200323</v>
      </c>
    </row>
    <row r="8" spans="1:7" x14ac:dyDescent="0.25">
      <c r="A8" s="54" t="s">
        <v>21</v>
      </c>
      <c r="B8" s="55" t="s">
        <v>22</v>
      </c>
      <c r="C8" s="31">
        <v>43967261.666666664</v>
      </c>
      <c r="D8" s="22">
        <v>35384039.416666672</v>
      </c>
      <c r="E8" s="22">
        <v>24100283.801348001</v>
      </c>
      <c r="F8" s="22">
        <f>E8-D8</f>
        <v>-11283755.615318671</v>
      </c>
      <c r="G8" s="23">
        <f t="shared" si="1"/>
        <v>0.68110606359985659</v>
      </c>
    </row>
    <row r="9" spans="1:7" ht="14.25" customHeight="1" x14ac:dyDescent="0.25">
      <c r="A9" s="54" t="s">
        <v>23</v>
      </c>
      <c r="B9" s="55" t="s">
        <v>24</v>
      </c>
      <c r="C9" s="31">
        <v>9528239.75</v>
      </c>
      <c r="D9" s="22">
        <v>6525909.5600000005</v>
      </c>
      <c r="E9" s="22">
        <v>6525908.8450000007</v>
      </c>
      <c r="F9" s="22">
        <f>E9-D9</f>
        <v>-0.71499999985098839</v>
      </c>
      <c r="G9" s="23">
        <f t="shared" si="1"/>
        <v>0.99999989043672866</v>
      </c>
    </row>
    <row r="10" spans="1:7" ht="14.25" customHeight="1" x14ac:dyDescent="0.25">
      <c r="A10" s="54" t="s">
        <v>25</v>
      </c>
      <c r="B10" s="56" t="s">
        <v>26</v>
      </c>
      <c r="C10" s="31">
        <v>18212500</v>
      </c>
      <c r="D10" s="22">
        <v>17925000</v>
      </c>
      <c r="E10" s="22">
        <v>11749581.800000001</v>
      </c>
      <c r="F10" s="22">
        <f>E10-D10</f>
        <v>-6175418.1999999993</v>
      </c>
      <c r="G10" s="23">
        <f>E10/D10</f>
        <v>0.65548573500697349</v>
      </c>
    </row>
    <row r="11" spans="1:7" x14ac:dyDescent="0.25">
      <c r="A11" s="50" t="s">
        <v>27</v>
      </c>
      <c r="B11" s="57" t="s">
        <v>28</v>
      </c>
      <c r="C11" s="52">
        <v>94345000</v>
      </c>
      <c r="D11" s="52">
        <v>65698173.07692308</v>
      </c>
      <c r="E11" s="52">
        <v>55944887.090000004</v>
      </c>
      <c r="F11" s="52">
        <f>E11-D11</f>
        <v>-9753285.9869230762</v>
      </c>
      <c r="G11" s="53">
        <f t="shared" si="1"/>
        <v>0.85154403037199544</v>
      </c>
    </row>
    <row r="12" spans="1:7" x14ac:dyDescent="0.25">
      <c r="A12" s="50" t="s">
        <v>29</v>
      </c>
      <c r="B12" s="51" t="s">
        <v>30</v>
      </c>
      <c r="C12" s="52">
        <f>'[1]Aneksi 2 - I detajuar'!K237</f>
        <v>40000</v>
      </c>
      <c r="D12" s="52">
        <v>40000</v>
      </c>
      <c r="E12" s="52">
        <v>15000</v>
      </c>
      <c r="F12" s="52">
        <f>E12-D12</f>
        <v>-25000</v>
      </c>
      <c r="G12" s="53">
        <f t="shared" si="1"/>
        <v>0.375</v>
      </c>
    </row>
    <row r="13" spans="1:7" x14ac:dyDescent="0.25">
      <c r="A13" s="50" t="s">
        <v>31</v>
      </c>
      <c r="B13" s="51" t="s">
        <v>32</v>
      </c>
      <c r="C13" s="52">
        <f>'[1]Aneksi 2 - I detajuar'!K238</f>
        <v>5000000</v>
      </c>
      <c r="D13" s="58">
        <v>0</v>
      </c>
      <c r="E13" s="58">
        <v>0</v>
      </c>
      <c r="F13" s="58">
        <v>0</v>
      </c>
      <c r="G13" s="20" t="s">
        <v>33</v>
      </c>
    </row>
    <row r="14" spans="1:7" x14ac:dyDescent="0.25">
      <c r="A14" s="50" t="s">
        <v>34</v>
      </c>
      <c r="B14" s="51" t="s">
        <v>35</v>
      </c>
      <c r="C14" s="52">
        <v>5300000</v>
      </c>
      <c r="D14" s="52">
        <v>3975000</v>
      </c>
      <c r="E14" s="52">
        <v>3929310</v>
      </c>
      <c r="F14" s="52">
        <f>E14-D14</f>
        <v>-45690</v>
      </c>
      <c r="G14" s="59">
        <f>E14/D14</f>
        <v>0.98850566037735854</v>
      </c>
    </row>
    <row r="15" spans="1:7" x14ac:dyDescent="0.25">
      <c r="A15" s="50" t="s">
        <v>36</v>
      </c>
      <c r="B15" s="51" t="s">
        <v>37</v>
      </c>
      <c r="C15" s="52">
        <f>'[1]Aneksi 2 - I detajuar'!K242</f>
        <v>0</v>
      </c>
      <c r="D15" s="60">
        <v>0</v>
      </c>
      <c r="E15" s="60">
        <v>0</v>
      </c>
      <c r="F15" s="60">
        <v>0</v>
      </c>
      <c r="G15" s="20" t="s">
        <v>33</v>
      </c>
    </row>
    <row r="16" spans="1:7" x14ac:dyDescent="0.25">
      <c r="A16" s="50" t="s">
        <v>38</v>
      </c>
      <c r="B16" s="51" t="s">
        <v>39</v>
      </c>
      <c r="C16" s="52">
        <f>'[1]Aneksi 2 - I detajuar'!K243</f>
        <v>0</v>
      </c>
      <c r="D16" s="60">
        <v>0</v>
      </c>
      <c r="E16" s="52">
        <v>432244</v>
      </c>
      <c r="F16" s="103">
        <f>E16-D16</f>
        <v>432244</v>
      </c>
      <c r="G16" s="20" t="s">
        <v>16</v>
      </c>
    </row>
    <row r="17" spans="1:16" ht="15.75" thickBot="1" x14ac:dyDescent="0.3">
      <c r="A17" s="50" t="s">
        <v>40</v>
      </c>
      <c r="B17" s="51" t="s">
        <v>41</v>
      </c>
      <c r="C17" s="52">
        <f>'[1]Aneksi 2 - I detajuar'!K244</f>
        <v>3000000</v>
      </c>
      <c r="D17" s="60">
        <v>0</v>
      </c>
      <c r="E17" s="60">
        <v>0</v>
      </c>
      <c r="F17" s="60">
        <v>0</v>
      </c>
      <c r="G17" s="20" t="s">
        <v>33</v>
      </c>
    </row>
    <row r="18" spans="1:16" ht="16.5" thickTop="1" thickBot="1" x14ac:dyDescent="0.3">
      <c r="A18" s="61"/>
      <c r="B18" s="62" t="s">
        <v>42</v>
      </c>
      <c r="C18" s="33">
        <f>C7+C11+C12+C13+C14+C15+C16+C17</f>
        <v>179393001.41666666</v>
      </c>
      <c r="D18" s="33">
        <f>D7+D11+D12+D13+D14+D15+D16+D17</f>
        <v>129548122.05358976</v>
      </c>
      <c r="E18" s="33">
        <f>E7+E11+E12+E13+E14+E15+E16+E17</f>
        <v>102697215.536348</v>
      </c>
      <c r="F18" s="33">
        <f>F7+F11+F12+F13+F14+F15+F16+F17</f>
        <v>-26850906.517241746</v>
      </c>
      <c r="G18" s="34">
        <f>E18/D18</f>
        <v>0.79273411230048996</v>
      </c>
    </row>
    <row r="19" spans="1:16" ht="16.5" thickTop="1" thickBot="1" x14ac:dyDescent="0.3">
      <c r="A19" s="63" t="s">
        <v>43</v>
      </c>
      <c r="B19" s="64" t="s">
        <v>44</v>
      </c>
      <c r="C19" s="21">
        <v>0</v>
      </c>
      <c r="D19" s="21">
        <v>0</v>
      </c>
      <c r="E19" s="21">
        <v>31637758.969999999</v>
      </c>
      <c r="F19" s="21">
        <f>E19-D19</f>
        <v>31637758.969999999</v>
      </c>
      <c r="G19" s="21" t="s">
        <v>16</v>
      </c>
    </row>
    <row r="20" spans="1:16" ht="16.5" thickTop="1" thickBot="1" x14ac:dyDescent="0.3">
      <c r="A20" s="112" t="s">
        <v>45</v>
      </c>
      <c r="B20" s="113"/>
      <c r="C20" s="33">
        <f>SUM(C7+C11+C12+C13+C14+C15+C16+C17+C19)</f>
        <v>179393001.41666666</v>
      </c>
      <c r="D20" s="33">
        <f>SUM(D7+D11+D12+D13+D14+D15+D16+D17+D19)</f>
        <v>129548122.05358976</v>
      </c>
      <c r="E20" s="33">
        <f>SUM(E7+E11+E12+E13+E14+E15+E16+E17+E19)</f>
        <v>134334974.50634801</v>
      </c>
      <c r="F20" s="33">
        <f t="shared" ref="F20" si="2">SUM(F7+F11+F12+F13+F14+F15+F16+F17+F19)</f>
        <v>4786852.4527582526</v>
      </c>
      <c r="G20" s="34">
        <f>E20/D20</f>
        <v>1.0369503808845495</v>
      </c>
    </row>
    <row r="21" spans="1:16" ht="15.75" thickTop="1" x14ac:dyDescent="0.25"/>
    <row r="22" spans="1:16" x14ac:dyDescent="0.25">
      <c r="A22" s="119" t="s">
        <v>63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</row>
  </sheetData>
  <mergeCells count="5">
    <mergeCell ref="D4:D5"/>
    <mergeCell ref="E4:E5"/>
    <mergeCell ref="A5:B5"/>
    <mergeCell ref="A20:B20"/>
    <mergeCell ref="A22:P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workbookViewId="0">
      <selection activeCell="A17" sqref="A17"/>
    </sheetView>
  </sheetViews>
  <sheetFormatPr defaultColWidth="15.85546875" defaultRowHeight="12" x14ac:dyDescent="0.2"/>
  <cols>
    <col min="1" max="1" width="15.85546875" style="65" customWidth="1"/>
    <col min="2" max="2" width="63.42578125" style="65" bestFit="1" customWidth="1"/>
    <col min="3" max="3" width="26.140625" style="65" customWidth="1"/>
    <col min="4" max="4" width="21.5703125" style="2" customWidth="1"/>
    <col min="5" max="5" width="24.5703125" style="2" customWidth="1"/>
    <col min="6" max="6" width="19.5703125" style="2" customWidth="1"/>
    <col min="7" max="7" width="19.85546875" style="2" customWidth="1"/>
    <col min="8" max="9" width="26.140625" style="65" customWidth="1"/>
    <col min="10" max="16384" width="15.85546875" style="65"/>
  </cols>
  <sheetData>
    <row r="1" spans="1:7" x14ac:dyDescent="0.2">
      <c r="D1" s="1"/>
      <c r="E1" s="1"/>
      <c r="F1" s="1"/>
      <c r="G1" s="1"/>
    </row>
    <row r="2" spans="1:7" s="68" customFormat="1" ht="15" x14ac:dyDescent="0.25">
      <c r="A2" s="66" t="s">
        <v>0</v>
      </c>
      <c r="B2" s="40"/>
      <c r="C2" s="67"/>
      <c r="D2" s="3"/>
      <c r="E2" s="3"/>
      <c r="F2" s="3"/>
      <c r="G2" s="3"/>
    </row>
    <row r="3" spans="1:7" s="68" customFormat="1" ht="15.75" thickBot="1" x14ac:dyDescent="0.3">
      <c r="A3" s="115" t="s">
        <v>65</v>
      </c>
      <c r="B3" s="115"/>
      <c r="C3" s="3"/>
      <c r="D3" s="3"/>
      <c r="E3" s="3"/>
      <c r="F3" s="3"/>
      <c r="G3" s="3"/>
    </row>
    <row r="4" spans="1:7" s="68" customFormat="1" ht="15" customHeight="1" thickTop="1" thickBot="1" x14ac:dyDescent="0.3">
      <c r="A4" s="43"/>
      <c r="B4" s="44"/>
      <c r="C4" s="69" t="s">
        <v>2</v>
      </c>
      <c r="D4" s="106" t="s">
        <v>66</v>
      </c>
      <c r="E4" s="108" t="s">
        <v>61</v>
      </c>
      <c r="F4" s="9" t="s">
        <v>3</v>
      </c>
      <c r="G4" s="10" t="s">
        <v>3</v>
      </c>
    </row>
    <row r="5" spans="1:7" s="68" customFormat="1" ht="16.5" thickTop="1" thickBot="1" x14ac:dyDescent="0.3">
      <c r="A5" s="110" t="s">
        <v>46</v>
      </c>
      <c r="B5" s="111"/>
      <c r="C5" s="70" t="s">
        <v>47</v>
      </c>
      <c r="D5" s="107"/>
      <c r="E5" s="109"/>
      <c r="F5" s="13" t="s">
        <v>8</v>
      </c>
      <c r="G5" s="13" t="s">
        <v>9</v>
      </c>
    </row>
    <row r="6" spans="1:7" s="68" customFormat="1" ht="15.75" thickTop="1" x14ac:dyDescent="0.25">
      <c r="A6" s="71"/>
      <c r="B6" s="72"/>
      <c r="C6" s="73"/>
      <c r="D6" s="74"/>
      <c r="E6" s="74"/>
      <c r="F6" s="74"/>
      <c r="G6" s="75"/>
    </row>
    <row r="7" spans="1:7" s="68" customFormat="1" ht="15" x14ac:dyDescent="0.25">
      <c r="A7" s="76" t="s">
        <v>19</v>
      </c>
      <c r="B7" s="57" t="s">
        <v>48</v>
      </c>
      <c r="C7" s="77">
        <f>SUM(C8,C9,C10,C11,C12,C13)</f>
        <v>5900800</v>
      </c>
      <c r="D7" s="77">
        <f t="shared" ref="D7:G7" si="0">SUM(D8,D9,D10,D11,D12,D13)</f>
        <v>3025000</v>
      </c>
      <c r="E7" s="77">
        <f t="shared" si="0"/>
        <v>1244782.8999999999</v>
      </c>
      <c r="F7" s="78">
        <f t="shared" si="0"/>
        <v>-1780217.1</v>
      </c>
      <c r="G7" s="79">
        <f t="shared" si="0"/>
        <v>1.4281169555882713</v>
      </c>
    </row>
    <row r="8" spans="1:7" s="68" customFormat="1" ht="15" x14ac:dyDescent="0.25">
      <c r="A8" s="80" t="s">
        <v>21</v>
      </c>
      <c r="B8" s="81" t="s">
        <v>49</v>
      </c>
      <c r="C8" s="82">
        <v>1200000</v>
      </c>
      <c r="D8" s="83">
        <v>1200000</v>
      </c>
      <c r="E8" s="83">
        <v>0</v>
      </c>
      <c r="F8" s="84">
        <f>E8-D8</f>
        <v>-1200000</v>
      </c>
      <c r="G8" s="85">
        <f>E8/D8</f>
        <v>0</v>
      </c>
    </row>
    <row r="9" spans="1:7" s="68" customFormat="1" ht="15" x14ac:dyDescent="0.25">
      <c r="A9" s="80" t="s">
        <v>23</v>
      </c>
      <c r="B9" s="86" t="s">
        <v>50</v>
      </c>
      <c r="C9" s="87">
        <v>2740800</v>
      </c>
      <c r="D9" s="83">
        <v>0</v>
      </c>
      <c r="E9" s="83">
        <v>0</v>
      </c>
      <c r="F9" s="84">
        <v>0</v>
      </c>
      <c r="G9" s="85" t="s">
        <v>33</v>
      </c>
    </row>
    <row r="10" spans="1:7" s="68" customFormat="1" ht="15" x14ac:dyDescent="0.25">
      <c r="A10" s="80" t="s">
        <v>25</v>
      </c>
      <c r="B10" s="56" t="s">
        <v>67</v>
      </c>
      <c r="C10" s="82">
        <v>900000</v>
      </c>
      <c r="D10" s="120">
        <v>780000</v>
      </c>
      <c r="E10" s="120">
        <v>728782.9</v>
      </c>
      <c r="F10" s="88">
        <f>E10-D10</f>
        <v>-51217.099999999977</v>
      </c>
      <c r="G10" s="89">
        <f>E10/D10</f>
        <v>0.93433705128205136</v>
      </c>
    </row>
    <row r="11" spans="1:7" s="68" customFormat="1" ht="15" x14ac:dyDescent="0.25">
      <c r="A11" s="80" t="s">
        <v>51</v>
      </c>
      <c r="B11" s="81" t="s">
        <v>52</v>
      </c>
      <c r="C11" s="82">
        <v>0</v>
      </c>
      <c r="D11" s="22">
        <v>0</v>
      </c>
      <c r="E11" s="22">
        <v>0</v>
      </c>
      <c r="F11" s="90">
        <v>0</v>
      </c>
      <c r="G11" s="22">
        <v>0</v>
      </c>
    </row>
    <row r="12" spans="1:7" s="68" customFormat="1" ht="15" x14ac:dyDescent="0.25">
      <c r="A12" s="80" t="s">
        <v>53</v>
      </c>
      <c r="B12" s="81" t="s">
        <v>54</v>
      </c>
      <c r="C12" s="82">
        <v>1060000</v>
      </c>
      <c r="D12" s="82">
        <v>1045000</v>
      </c>
      <c r="E12" s="82">
        <v>516000</v>
      </c>
      <c r="F12" s="88">
        <f>E12-D12</f>
        <v>-529000</v>
      </c>
      <c r="G12" s="23">
        <f>E12/D12</f>
        <v>0.4937799043062201</v>
      </c>
    </row>
    <row r="13" spans="1:7" s="68" customFormat="1" ht="15" x14ac:dyDescent="0.25">
      <c r="A13" s="80" t="s">
        <v>55</v>
      </c>
      <c r="B13" s="81" t="s">
        <v>56</v>
      </c>
      <c r="C13" s="82">
        <v>0</v>
      </c>
      <c r="D13" s="22">
        <v>0</v>
      </c>
      <c r="E13" s="22">
        <v>0</v>
      </c>
      <c r="F13" s="88">
        <v>0</v>
      </c>
      <c r="G13" s="91" t="s">
        <v>33</v>
      </c>
    </row>
    <row r="14" spans="1:7" s="68" customFormat="1" ht="15" x14ac:dyDescent="0.25">
      <c r="A14" s="76" t="s">
        <v>27</v>
      </c>
      <c r="B14" s="57" t="s">
        <v>57</v>
      </c>
      <c r="C14" s="77">
        <v>0</v>
      </c>
      <c r="D14" s="22">
        <v>0</v>
      </c>
      <c r="E14" s="22">
        <v>0</v>
      </c>
      <c r="F14" s="88">
        <v>0</v>
      </c>
      <c r="G14" s="91" t="s">
        <v>33</v>
      </c>
    </row>
    <row r="15" spans="1:7" s="68" customFormat="1" ht="15.75" thickBot="1" x14ac:dyDescent="0.3">
      <c r="A15" s="76" t="s">
        <v>29</v>
      </c>
      <c r="B15" s="57" t="s">
        <v>58</v>
      </c>
      <c r="C15" s="92">
        <v>0</v>
      </c>
      <c r="D15" s="22">
        <v>0</v>
      </c>
      <c r="E15" s="22">
        <v>0</v>
      </c>
      <c r="F15" s="88">
        <v>0</v>
      </c>
      <c r="G15" s="91" t="s">
        <v>33</v>
      </c>
    </row>
    <row r="16" spans="1:7" s="68" customFormat="1" ht="16.5" thickTop="1" thickBot="1" x14ac:dyDescent="0.3">
      <c r="A16" s="116" t="s">
        <v>17</v>
      </c>
      <c r="B16" s="117"/>
      <c r="C16" s="93">
        <f>C7+C14+C15</f>
        <v>5900800</v>
      </c>
      <c r="D16" s="93">
        <f>D7+D14+D15</f>
        <v>3025000</v>
      </c>
      <c r="E16" s="93">
        <f t="shared" ref="E16:F16" si="1">E7+E14+E15</f>
        <v>1244782.8999999999</v>
      </c>
      <c r="F16" s="94">
        <f t="shared" si="1"/>
        <v>-1780217.1</v>
      </c>
      <c r="G16" s="34">
        <f>E16/D16</f>
        <v>0.41149847933884293</v>
      </c>
    </row>
    <row r="17" spans="1:15" s="68" customFormat="1" ht="11.25" customHeight="1" thickTop="1" x14ac:dyDescent="0.25">
      <c r="A17" s="95"/>
      <c r="B17" s="96"/>
      <c r="C17" s="96"/>
      <c r="D17" s="2"/>
      <c r="E17" s="2"/>
      <c r="F17" s="97"/>
      <c r="G17" s="2"/>
    </row>
    <row r="18" spans="1:15" s="68" customFormat="1" ht="11.25" customHeight="1" x14ac:dyDescent="0.2">
      <c r="A18" s="121" t="s">
        <v>68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</row>
    <row r="19" spans="1:15" s="68" customFormat="1" ht="46.5" customHeight="1" x14ac:dyDescent="0.2">
      <c r="A19" s="98"/>
      <c r="B19" s="118"/>
      <c r="C19" s="118"/>
      <c r="D19" s="118"/>
      <c r="E19" s="118"/>
      <c r="F19" s="2"/>
      <c r="G19" s="2"/>
    </row>
    <row r="20" spans="1:15" s="68" customFormat="1" ht="12" customHeight="1" x14ac:dyDescent="0.2">
      <c r="A20" s="114"/>
      <c r="B20" s="114"/>
      <c r="C20" s="114"/>
      <c r="D20" s="114"/>
      <c r="E20" s="114"/>
      <c r="F20" s="114"/>
      <c r="G20" s="2"/>
    </row>
    <row r="21" spans="1:15" s="68" customFormat="1" ht="12" customHeight="1" x14ac:dyDescent="0.2">
      <c r="A21" s="114"/>
      <c r="B21" s="114"/>
      <c r="C21" s="114"/>
      <c r="D21" s="114"/>
      <c r="E21" s="114"/>
      <c r="F21" s="114"/>
      <c r="G21" s="2"/>
    </row>
    <row r="22" spans="1:15" s="68" customFormat="1" ht="12" customHeight="1" x14ac:dyDescent="0.2">
      <c r="A22" s="114"/>
      <c r="B22" s="114"/>
      <c r="C22" s="114"/>
      <c r="D22" s="114"/>
      <c r="E22" s="114"/>
      <c r="F22" s="114"/>
      <c r="G22" s="2"/>
    </row>
    <row r="23" spans="1:15" s="99" customFormat="1" x14ac:dyDescent="0.2">
      <c r="D23" s="2"/>
      <c r="E23" s="2"/>
      <c r="F23" s="2"/>
      <c r="G23" s="2"/>
    </row>
    <row r="24" spans="1:15" s="100" customFormat="1" x14ac:dyDescent="0.2">
      <c r="D24" s="2"/>
      <c r="E24" s="2"/>
      <c r="F24" s="2"/>
      <c r="G24" s="2"/>
    </row>
    <row r="37" spans="3:3" x14ac:dyDescent="0.2">
      <c r="C37" s="101"/>
    </row>
  </sheetData>
  <mergeCells count="8">
    <mergeCell ref="A20:F22"/>
    <mergeCell ref="A3:B3"/>
    <mergeCell ref="D4:D5"/>
    <mergeCell ref="E4:E5"/>
    <mergeCell ref="A5:B5"/>
    <mergeCell ref="A16:B16"/>
    <mergeCell ref="B19:E19"/>
    <mergeCell ref="A18:O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Realizim 3 M III 2019-Te ardhur</vt:lpstr>
      <vt:lpstr>Realizim 3 M III-Shpenzim</vt:lpstr>
      <vt:lpstr>Realiz shpen kapit 3M III 2019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Eneida Ruçi</dc:creator>
  <cp:lastModifiedBy>Eneida Ruçi</cp:lastModifiedBy>
  <dcterms:created xsi:type="dcterms:W3CDTF">2020-01-10T16:26:06Z</dcterms:created>
  <dcterms:modified xsi:type="dcterms:W3CDTF">2020-01-13T08:15:39Z</dcterms:modified>
</cp:coreProperties>
</file>