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uci\Desktop\"/>
    </mc:Choice>
  </mc:AlternateContent>
  <bookViews>
    <workbookView xWindow="0" yWindow="0" windowWidth="24000" windowHeight="9735"/>
  </bookViews>
  <sheets>
    <sheet name="Te ardhurat " sheetId="1" r:id="rId1"/>
    <sheet name="Realizimi 3 M I 2019-Te ardhura" sheetId="4" state="hidden" r:id="rId2"/>
    <sheet name="Shpenzimet" sheetId="2" r:id="rId3"/>
    <sheet name="Realizimi 3M I 2019-shpenzimet" sheetId="5" state="hidden" r:id="rId4"/>
    <sheet name="Shpenzimet kapitale" sheetId="3" r:id="rId5"/>
    <sheet name="Realizim shpenz. kapit 3M 2019 " sheetId="6" state="hidden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F16" i="6"/>
  <c r="E16" i="6"/>
  <c r="D16" i="6"/>
  <c r="G12" i="6"/>
  <c r="F12" i="6"/>
  <c r="G10" i="6"/>
  <c r="F10" i="6"/>
  <c r="E7" i="6"/>
  <c r="D7" i="6"/>
  <c r="G7" i="6"/>
  <c r="F7" i="6"/>
  <c r="C7" i="6"/>
  <c r="C16" i="6" s="1"/>
  <c r="G20" i="5"/>
  <c r="F20" i="5"/>
  <c r="E20" i="5"/>
  <c r="D20" i="5"/>
  <c r="G18" i="5"/>
  <c r="E18" i="5"/>
  <c r="D18" i="5"/>
  <c r="F18" i="5"/>
  <c r="G14" i="5"/>
  <c r="F14" i="5"/>
  <c r="G12" i="5"/>
  <c r="F12" i="5"/>
  <c r="G11" i="5"/>
  <c r="G7" i="5"/>
  <c r="F7" i="5"/>
  <c r="E7" i="5"/>
  <c r="D7" i="5"/>
  <c r="G10" i="5"/>
  <c r="F10" i="5"/>
  <c r="G9" i="5"/>
  <c r="F9" i="5"/>
  <c r="G8" i="5"/>
  <c r="F8" i="5"/>
  <c r="F11" i="5"/>
  <c r="C17" i="5"/>
  <c r="C16" i="5"/>
  <c r="C15" i="5"/>
  <c r="C13" i="5"/>
  <c r="C12" i="5"/>
  <c r="C7" i="5"/>
  <c r="E12" i="4"/>
  <c r="H12" i="4" s="1"/>
  <c r="G12" i="4"/>
  <c r="F12" i="4"/>
  <c r="G11" i="4"/>
  <c r="H10" i="4"/>
  <c r="G10" i="4"/>
  <c r="F10" i="4"/>
  <c r="E10" i="4"/>
  <c r="H8" i="4"/>
  <c r="G8" i="4"/>
  <c r="H6" i="4"/>
  <c r="G6" i="4"/>
  <c r="D12" i="4"/>
  <c r="C12" i="4"/>
  <c r="B11" i="4"/>
  <c r="D10" i="4"/>
  <c r="B9" i="4"/>
  <c r="B8" i="4"/>
  <c r="B7" i="4"/>
  <c r="B12" i="4" s="1"/>
  <c r="B6" i="4"/>
  <c r="C20" i="5" l="1"/>
  <c r="C18" i="5"/>
  <c r="C17" i="2"/>
  <c r="C16" i="2"/>
  <c r="C15" i="2"/>
  <c r="C13" i="2"/>
  <c r="C12" i="2"/>
  <c r="B10" i="1"/>
  <c r="C7" i="3" l="1"/>
  <c r="C16" i="3" s="1"/>
  <c r="C7" i="2"/>
  <c r="C18" i="2" s="1"/>
  <c r="B12" i="1"/>
  <c r="C20" i="2" l="1"/>
</calcChain>
</file>

<file path=xl/sharedStrings.xml><?xml version="1.0" encoding="utf-8"?>
<sst xmlns="http://schemas.openxmlformats.org/spreadsheetml/2006/main" count="167" uniqueCount="72">
  <si>
    <t>AGJENCIA E SIGURIMIT TË DEPOZITAVE</t>
  </si>
  <si>
    <t>Viti 2018</t>
  </si>
  <si>
    <t>Viti 2019</t>
  </si>
  <si>
    <t>TE ARDHURAT</t>
  </si>
  <si>
    <t>Plani Vjetor</t>
  </si>
  <si>
    <t>Realizimi 2018</t>
  </si>
  <si>
    <t>Plani vjetor</t>
  </si>
  <si>
    <t>Të ardhura nga interesat në investime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</si>
  <si>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</si>
  <si>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</si>
  <si>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</si>
  <si>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</si>
  <si>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Të ardhura nga veprimtari të tjera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</si>
  <si>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</si>
  <si>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</si>
  <si>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</si>
  <si>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</si>
  <si>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</si>
  <si>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</si>
  <si>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</si>
  <si>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</si>
  <si>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</si>
  <si>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</si>
  <si>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</si>
  <si>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</si>
  <si>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</si>
  <si>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</si>
  <si>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</si>
  <si>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PROVIGJONE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</si>
  <si>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</si>
  <si>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</si>
  <si>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</si>
  <si>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</si>
  <si>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</si>
  <si>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</si>
  <si>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</si>
  <si>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</si>
  <si>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</si>
  <si>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</si>
  <si>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>SHPENZIME TË TJERA</t>
  </si>
  <si>
    <t xml:space="preserve">TOTALI </t>
  </si>
  <si>
    <t>SHPENZIME KAPITALE</t>
  </si>
  <si>
    <t xml:space="preserve">Plani vjetor </t>
  </si>
  <si>
    <t>AKTIVE AFATGJATA MATERIALE</t>
  </si>
  <si>
    <t>Sipërfaqe Ndërtimi</t>
  </si>
  <si>
    <t>Instalime</t>
  </si>
  <si>
    <t>Pajisje Informatike</t>
  </si>
  <si>
    <t>Grupi IV</t>
  </si>
  <si>
    <t>Makineri dhe pajisje pune</t>
  </si>
  <si>
    <t>Grupi V</t>
  </si>
  <si>
    <t>Makineri dhe pajisje zyre</t>
  </si>
  <si>
    <t>Grupi VI</t>
  </si>
  <si>
    <t>Mjete transporti</t>
  </si>
  <si>
    <t>AKTIVE AFATGJATA JOMATERIALE</t>
  </si>
  <si>
    <t>TË TJERA (Të paparashikuara)</t>
  </si>
  <si>
    <t>Plani vjetor 2019</t>
  </si>
  <si>
    <t>Pasqyra e Planit të të Ardhurave për tremujorin e I 2019</t>
  </si>
  <si>
    <t>%</t>
  </si>
  <si>
    <t>Ndryshimi Realizim vs. Plan</t>
  </si>
  <si>
    <t>INF</t>
  </si>
  <si>
    <r>
      <rPr>
        <b/>
        <i/>
        <u/>
        <sz val="9"/>
        <color theme="1"/>
        <rFont val="Calibri"/>
        <family val="2"/>
        <scheme val="minor"/>
      </rPr>
      <t>Shenim:</t>
    </r>
    <r>
      <rPr>
        <i/>
        <sz val="9"/>
        <color theme="1"/>
        <rFont val="Calibri"/>
        <family val="2"/>
        <scheme val="minor"/>
      </rPr>
      <t xml:space="preserve"> Te ardhura te tjera te realizuara jane fitime nga diferencat e rivleresimit te mjeteve financiare ne monedhe te huaj, te cilat nuk buxhetohen.</t>
    </r>
  </si>
  <si>
    <t>Plani 3 Mujori pare 2019</t>
  </si>
  <si>
    <t>Realizimi 3 Mujori i pare 2019</t>
  </si>
  <si>
    <t>N/A</t>
  </si>
  <si>
    <t>Pasqyra e Planit të Shpenzimeve Korrente 3 Mujori I 2019</t>
  </si>
  <si>
    <r>
      <rPr>
        <b/>
        <i/>
        <u/>
        <sz val="9"/>
        <color theme="1"/>
        <rFont val="Calibri"/>
        <family val="2"/>
        <scheme val="minor"/>
      </rPr>
      <t>Shënim</t>
    </r>
    <r>
      <rPr>
        <i/>
        <sz val="9"/>
        <color theme="1"/>
        <rFont val="Calibri"/>
        <family val="2"/>
        <scheme val="minor"/>
      </rPr>
      <t>: Pasqyruar "Shpenzimet nga rivlerësimi" në "Të ardhurat nga rivlerësimi në monedhë të huaj" me qëllim pasqyrim sa më të saktë të efektit të tij.</t>
    </r>
  </si>
  <si>
    <t>Vlerë</t>
  </si>
  <si>
    <t>Pasqyra e Planit të Shpenzimeve Kapitale 3 Mujori I 2019</t>
  </si>
  <si>
    <t>Plani 3 Mujori i pare 2019</t>
  </si>
  <si>
    <t xml:space="preserve">Pasqyra e Planit të të Ardhurave për vitin  2019 </t>
  </si>
  <si>
    <t>Pasqyra e Planit të Shpenzimeve Korrente 2019</t>
  </si>
  <si>
    <t>Pasqyra e Planit të Shpenzimeve Kapitale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</si>
</sst>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L_e_k_-;\-* #,##0_L_e_k_-;_-* &quot;-&quot;??_L_e_k_-;_-@_-"/>
    <numFmt numFmtId="165" formatCode="0.0"/>
    <numFmt numFmtId="166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right" vertical="top" wrapText="1"/>
    </xf>
    <xf numFmtId="43" fontId="5" fillId="0" borderId="9" xfId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43" fontId="5" fillId="0" borderId="10" xfId="1" applyFont="1" applyFill="1" applyBorder="1" applyAlignment="1">
      <alignment horizontal="right" wrapText="1"/>
    </xf>
    <xf numFmtId="43" fontId="7" fillId="0" borderId="8" xfId="1" applyFont="1" applyFill="1" applyBorder="1" applyAlignment="1">
      <alignment horizontal="right" wrapText="1"/>
    </xf>
    <xf numFmtId="43" fontId="7" fillId="0" borderId="11" xfId="1" applyFont="1" applyFill="1" applyBorder="1" applyAlignment="1">
      <alignment horizontal="right" wrapText="1"/>
    </xf>
    <xf numFmtId="3" fontId="5" fillId="0" borderId="8" xfId="2" applyNumberFormat="1" applyFont="1" applyFill="1" applyBorder="1" applyAlignment="1">
      <alignment wrapText="1"/>
    </xf>
    <xf numFmtId="43" fontId="5" fillId="0" borderId="8" xfId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43" fontId="2" fillId="0" borderId="9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43" fontId="1" fillId="0" borderId="9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0" fontId="1" fillId="0" borderId="9" xfId="2" applyFont="1" applyFill="1" applyBorder="1" applyAlignment="1">
      <alignment wrapText="1"/>
    </xf>
    <xf numFmtId="0" fontId="1" fillId="0" borderId="8" xfId="3" applyFont="1" applyFill="1" applyBorder="1" applyAlignment="1">
      <alignment horizontal="left" wrapText="1"/>
    </xf>
    <xf numFmtId="43" fontId="1" fillId="0" borderId="8" xfId="1" applyFont="1" applyFill="1" applyBorder="1" applyAlignment="1">
      <alignment horizontal="right" wrapText="1"/>
    </xf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2" xfId="0" applyFont="1" applyFill="1" applyBorder="1" applyAlignment="1">
      <alignment wrapText="1"/>
    </xf>
    <xf numFmtId="164" fontId="0" fillId="0" borderId="0" xfId="0" applyNumberFormat="1" applyFill="1"/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2" applyFont="1" applyFill="1" applyBorder="1" applyAlignment="1">
      <alignment wrapText="1"/>
    </xf>
    <xf numFmtId="0" fontId="0" fillId="0" borderId="10" xfId="0" applyFont="1" applyFill="1" applyBorder="1"/>
    <xf numFmtId="0" fontId="0" fillId="0" borderId="13" xfId="0" applyFont="1" applyFill="1" applyBorder="1" applyAlignment="1">
      <alignment wrapText="1"/>
    </xf>
    <xf numFmtId="0" fontId="1" fillId="0" borderId="13" xfId="2" applyFont="1" applyFill="1" applyBorder="1" applyAlignment="1">
      <alignment wrapText="1"/>
    </xf>
    <xf numFmtId="43" fontId="0" fillId="0" borderId="9" xfId="1" applyFont="1" applyFill="1" applyBorder="1" applyAlignment="1">
      <alignment horizontal="right" wrapText="1"/>
    </xf>
    <xf numFmtId="0" fontId="0" fillId="0" borderId="13" xfId="2" applyFont="1" applyFill="1" applyBorder="1" applyAlignment="1">
      <alignment wrapText="1"/>
    </xf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8" xfId="0" applyFont="1" applyFill="1" applyBorder="1" applyAlignment="1">
      <alignment horizontal="center"/>
    </xf>
    <xf numFmtId="165" fontId="1" fillId="0" borderId="14" xfId="0" applyNumberFormat="1" applyFont="1" applyFill="1" applyBorder="1"/>
    <xf numFmtId="0" fontId="5" fillId="0" borderId="13" xfId="0" applyFont="1" applyFill="1" applyBorder="1"/>
    <xf numFmtId="164" fontId="1" fillId="0" borderId="9" xfId="0" applyNumberFormat="1" applyFont="1" applyFill="1" applyBorder="1" applyAlignment="1">
      <alignment horizontal="right"/>
    </xf>
    <xf numFmtId="43" fontId="8" fillId="0" borderId="0" xfId="0" applyNumberFormat="1" applyFont="1" applyFill="1"/>
    <xf numFmtId="166" fontId="8" fillId="0" borderId="0" xfId="0" applyNumberFormat="1" applyFont="1" applyFill="1"/>
    <xf numFmtId="4" fontId="5" fillId="0" borderId="8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0" fontId="10" fillId="0" borderId="0" xfId="0" applyFont="1" applyAlignment="1"/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9" fillId="0" borderId="0" xfId="0" applyFont="1"/>
    <xf numFmtId="165" fontId="2" fillId="0" borderId="10" xfId="0" applyNumberFormat="1" applyFont="1" applyFill="1" applyBorder="1"/>
    <xf numFmtId="4" fontId="2" fillId="0" borderId="9" xfId="1" applyNumberFormat="1" applyFont="1" applyFill="1" applyBorder="1" applyAlignment="1">
      <alignment wrapText="1"/>
    </xf>
    <xf numFmtId="4" fontId="2" fillId="0" borderId="9" xfId="1" applyNumberFormat="1" applyFont="1" applyFill="1" applyBorder="1" applyAlignment="1"/>
    <xf numFmtId="165" fontId="0" fillId="0" borderId="10" xfId="0" applyNumberFormat="1" applyFont="1" applyFill="1" applyBorder="1"/>
    <xf numFmtId="4" fontId="1" fillId="0" borderId="9" xfId="1" applyNumberFormat="1" applyFont="1" applyFill="1" applyBorder="1" applyAlignment="1">
      <alignment wrapText="1"/>
    </xf>
    <xf numFmtId="0" fontId="1" fillId="0" borderId="13" xfId="2" applyFont="1" applyFill="1" applyBorder="1" applyAlignment="1">
      <alignment horizontal="left" wrapText="1"/>
    </xf>
    <xf numFmtId="4" fontId="0" fillId="0" borderId="9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0" fontId="1" fillId="0" borderId="2" xfId="4" applyNumberFormat="1" applyFont="1" applyFill="1" applyBorder="1" applyAlignment="1">
      <alignment horizontal="right" wrapText="1"/>
    </xf>
    <xf numFmtId="10" fontId="1" fillId="0" borderId="9" xfId="4" applyNumberFormat="1" applyFont="1" applyFill="1" applyBorder="1" applyAlignment="1">
      <alignment horizontal="right" wrapText="1"/>
    </xf>
    <xf numFmtId="10" fontId="1" fillId="0" borderId="8" xfId="4" applyNumberFormat="1" applyFont="1" applyFill="1" applyBorder="1" applyAlignment="1">
      <alignment horizontal="right" wrapText="1"/>
    </xf>
    <xf numFmtId="10" fontId="5" fillId="0" borderId="8" xfId="4" applyNumberFormat="1" applyFont="1" applyFill="1" applyBorder="1" applyAlignment="1">
      <alignment horizontal="right" wrapText="1"/>
    </xf>
    <xf numFmtId="0" fontId="10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0" fontId="1" fillId="0" borderId="13" xfId="4" applyNumberFormat="1" applyFont="1" applyFill="1" applyBorder="1" applyAlignment="1">
      <alignment horizontal="right" wrapText="1"/>
    </xf>
    <xf numFmtId="10" fontId="5" fillId="0" borderId="9" xfId="4" applyNumberFormat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left" vertical="top" wrapText="1"/>
    </xf>
    <xf numFmtId="0" fontId="3" fillId="0" borderId="9" xfId="0" applyFont="1" applyBorder="1"/>
    <xf numFmtId="10" fontId="2" fillId="0" borderId="9" xfId="4" applyNumberFormat="1" applyFont="1" applyFill="1" applyBorder="1" applyAlignment="1">
      <alignment horizontal="right" wrapText="1"/>
    </xf>
    <xf numFmtId="10" fontId="0" fillId="0" borderId="9" xfId="4" applyNumberFormat="1" applyFont="1" applyFill="1" applyBorder="1" applyAlignment="1">
      <alignment horizontal="right" wrapText="1"/>
    </xf>
    <xf numFmtId="43" fontId="3" fillId="0" borderId="9" xfId="1" applyFont="1" applyBorder="1"/>
    <xf numFmtId="10" fontId="2" fillId="0" borderId="9" xfId="4" applyNumberFormat="1" applyFont="1" applyBorder="1"/>
    <xf numFmtId="0" fontId="10" fillId="0" borderId="0" xfId="0" applyFont="1" applyBorder="1" applyAlignment="1"/>
    <xf numFmtId="0" fontId="8" fillId="0" borderId="4" xfId="0" applyFont="1" applyFill="1" applyBorder="1"/>
    <xf numFmtId="0" fontId="8" fillId="0" borderId="2" xfId="0" applyFont="1" applyFill="1" applyBorder="1"/>
    <xf numFmtId="0" fontId="2" fillId="0" borderId="11" xfId="0" applyFont="1" applyFill="1" applyBorder="1" applyAlignment="1">
      <alignment horizontal="center"/>
    </xf>
    <xf numFmtId="43" fontId="0" fillId="0" borderId="9" xfId="1" applyFont="1" applyFill="1" applyBorder="1"/>
    <xf numFmtId="43" fontId="1" fillId="0" borderId="13" xfId="1" applyFont="1" applyFill="1" applyBorder="1" applyAlignment="1">
      <alignment horizontal="right"/>
    </xf>
    <xf numFmtId="43" fontId="2" fillId="0" borderId="9" xfId="1" applyNumberFormat="1" applyFont="1" applyFill="1" applyBorder="1" applyAlignment="1">
      <alignment wrapText="1"/>
    </xf>
    <xf numFmtId="43" fontId="0" fillId="0" borderId="9" xfId="1" applyNumberFormat="1" applyFont="1" applyFill="1" applyBorder="1"/>
    <xf numFmtId="43" fontId="1" fillId="0" borderId="9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43" fontId="5" fillId="0" borderId="8" xfId="1" applyNumberFormat="1" applyFont="1" applyFill="1" applyBorder="1" applyAlignment="1">
      <alignment wrapText="1"/>
    </xf>
    <xf numFmtId="43" fontId="3" fillId="0" borderId="0" xfId="0" applyNumberFormat="1" applyFont="1"/>
    <xf numFmtId="10" fontId="2" fillId="0" borderId="9" xfId="4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6 2" xfId="2"/>
    <cellStyle name="Normal 6 2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20.11.2019/KD/Raportimi%20KD%20final%2019.12.2019/Anekset%20e%20PB%202020%20DRAFT%20per%20KD%2019%20Dhjetor%202019%20-anekset%20kryes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2 - I Thjeshte"/>
      <sheetName val="Aneksi2- I thjeshte"/>
      <sheetName val="Aneksi 2 - I detajuar"/>
      <sheetName val="Aneksi 3"/>
      <sheetName val="Aneksi 4 - Personeli 2020"/>
      <sheetName val="Aneksi 5-KD"/>
      <sheetName val="Aneksi 6-Sigurime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7">
          <cell r="K237">
            <v>40000</v>
          </cell>
        </row>
        <row r="238">
          <cell r="K238">
            <v>5000000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3000000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U13"/>
  <sheetViews>
    <sheetView showGridLines="0" tabSelected="1" workbookViewId="0">
      <selection activeCell="A20" sqref="A20"/>
    </sheetView>
  </sheetViews>
  <sheetFormatPr defaultColWidth="9.140625" defaultRowHeight="12" x14ac:dyDescent="0.2"/>
  <cols>
    <col min="1" max="1" width="53" style="2" customWidth="1"/>
    <col min="2" max="2" width="30" style="2" customWidth="1"/>
    <col min="3" max="3" width="8.5703125" style="2" customWidth="1"/>
    <col min="4" max="4" width="10.7109375" style="2" customWidth="1"/>
    <col min="5" max="5" width="9.140625" style="2"/>
    <col min="6" max="6" width="10.5703125" style="2" bestFit="1" customWidth="1"/>
    <col min="7" max="16384" width="9.140625" style="2"/>
  </cols>
  <sheetData>
    <row r="1" spans="1:229" x14ac:dyDescent="0.2">
      <c r="A1" s="1"/>
      <c r="B1" s="1"/>
    </row>
    <row r="2" spans="1:229" ht="15" x14ac:dyDescent="0.25">
      <c r="A2" s="3" t="s">
        <v>0</v>
      </c>
      <c r="B2" s="3"/>
    </row>
    <row r="3" spans="1:229" s="7" customFormat="1" ht="15.75" thickBot="1" x14ac:dyDescent="0.3">
      <c r="A3" s="4" t="s">
        <v>69</v>
      </c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16.5" customHeight="1" thickTop="1" x14ac:dyDescent="0.25">
      <c r="A4" s="8"/>
      <c r="B4" s="129" t="s">
        <v>2</v>
      </c>
    </row>
    <row r="5" spans="1:229" ht="15.75" thickBot="1" x14ac:dyDescent="0.3">
      <c r="A5" s="9" t="s">
        <v>3</v>
      </c>
      <c r="B5" s="113" t="s">
        <v>6</v>
      </c>
    </row>
    <row r="6" spans="1:229" ht="15.75" thickTop="1" x14ac:dyDescent="0.25">
      <c r="A6" s="33" t="s">
        <v>7</v>
      </c>
      <c r="B6" s="29">
        <v>1022387000</v>
      </c>
    </row>
    <row r="7" spans="1:229" ht="15" x14ac:dyDescent="0.25">
      <c r="A7" s="33" t="s">
        <v>8</v>
      </c>
      <c r="B7" s="30">
        <v>0</v>
      </c>
      <c r="C7" s="18"/>
    </row>
    <row r="8" spans="1:229" ht="15" x14ac:dyDescent="0.25">
      <c r="A8" s="33" t="s">
        <v>9</v>
      </c>
      <c r="B8" s="30">
        <v>3352177000</v>
      </c>
    </row>
    <row r="9" spans="1:229" ht="30.75" thickBot="1" x14ac:dyDescent="0.3">
      <c r="A9" s="33" t="s">
        <v>10</v>
      </c>
      <c r="B9" s="30">
        <v>0</v>
      </c>
    </row>
    <row r="10" spans="1:229" ht="16.5" thickTop="1" thickBot="1" x14ac:dyDescent="0.3">
      <c r="A10" s="34" t="s">
        <v>11</v>
      </c>
      <c r="B10" s="35">
        <f>B6+B7+B8+B9</f>
        <v>4374564000</v>
      </c>
    </row>
    <row r="11" spans="1:229" ht="16.5" thickTop="1" thickBot="1" x14ac:dyDescent="0.3">
      <c r="A11" s="33" t="s">
        <v>12</v>
      </c>
      <c r="B11" s="30">
        <v>1200000</v>
      </c>
    </row>
    <row r="12" spans="1:229" ht="16.5" thickTop="1" thickBot="1" x14ac:dyDescent="0.3">
      <c r="A12" s="22" t="s">
        <v>13</v>
      </c>
      <c r="B12" s="23">
        <f>B6+B7+B8+B9+B11</f>
        <v>4375764000</v>
      </c>
    </row>
    <row r="13" spans="1:229" ht="15.75" thickTop="1" x14ac:dyDescent="0.25">
      <c r="A13" s="24"/>
      <c r="B1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5"/>
  <sheetViews>
    <sheetView showGridLines="0" workbookViewId="0">
      <selection activeCell="F1" sqref="F1:H1048576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4" width="23.7109375" style="2" customWidth="1"/>
    <col min="5" max="5" width="21.570312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7" customFormat="1" ht="15.75" thickBot="1" x14ac:dyDescent="0.3">
      <c r="A3" s="4" t="s">
        <v>56</v>
      </c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60.75" customHeight="1" thickTop="1" x14ac:dyDescent="0.25">
      <c r="A4" s="8"/>
      <c r="B4" s="114" t="s">
        <v>1</v>
      </c>
      <c r="C4" s="115"/>
      <c r="D4" s="27" t="s">
        <v>2</v>
      </c>
      <c r="E4" s="116" t="s">
        <v>61</v>
      </c>
      <c r="F4" s="118" t="s">
        <v>62</v>
      </c>
      <c r="G4" s="83" t="s">
        <v>58</v>
      </c>
      <c r="H4" s="82" t="s">
        <v>58</v>
      </c>
    </row>
    <row r="5" spans="1:233" ht="15.75" thickBot="1" x14ac:dyDescent="0.3">
      <c r="A5" s="9" t="s">
        <v>3</v>
      </c>
      <c r="B5" s="10" t="s">
        <v>4</v>
      </c>
      <c r="C5" s="11" t="s">
        <v>5</v>
      </c>
      <c r="D5" s="12" t="s">
        <v>6</v>
      </c>
      <c r="E5" s="117"/>
      <c r="F5" s="119"/>
      <c r="G5" s="11" t="s">
        <v>66</v>
      </c>
      <c r="H5" s="11" t="s">
        <v>57</v>
      </c>
    </row>
    <row r="6" spans="1:233" ht="15.75" thickTop="1" x14ac:dyDescent="0.25">
      <c r="A6" s="33" t="s">
        <v>7</v>
      </c>
      <c r="B6" s="14" t="e">
        <f>#REF!+#REF!+#REF!+#REF!+#REF!+#REF!</f>
        <v>#REF!</v>
      </c>
      <c r="C6" s="15"/>
      <c r="D6" s="29">
        <v>1022387000</v>
      </c>
      <c r="E6" s="29">
        <v>255596750</v>
      </c>
      <c r="F6" s="29">
        <v>265563500.16</v>
      </c>
      <c r="G6" s="29">
        <f>F6-E6</f>
        <v>9966750.1599999964</v>
      </c>
      <c r="H6" s="84">
        <f>F6/E6</f>
        <v>1.0389940410431666</v>
      </c>
    </row>
    <row r="7" spans="1:233" ht="15" x14ac:dyDescent="0.25">
      <c r="A7" s="33" t="s">
        <v>8</v>
      </c>
      <c r="B7" s="16" t="e">
        <f>SUM(#REF!)</f>
        <v>#REF!</v>
      </c>
      <c r="C7" s="17"/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233" ht="15" x14ac:dyDescent="0.25">
      <c r="A8" s="33" t="s">
        <v>9</v>
      </c>
      <c r="B8" s="16" t="e">
        <f>SUM(#REF!)</f>
        <v>#REF!</v>
      </c>
      <c r="C8" s="17"/>
      <c r="D8" s="30">
        <v>3352177000</v>
      </c>
      <c r="E8" s="30">
        <v>838044250</v>
      </c>
      <c r="F8" s="30">
        <v>834213041.25999999</v>
      </c>
      <c r="G8" s="30">
        <f>F8-E8</f>
        <v>-3831208.7400000095</v>
      </c>
      <c r="H8" s="85">
        <f>F8/E8</f>
        <v>0.99542839326205024</v>
      </c>
    </row>
    <row r="9" spans="1:233" ht="30.75" thickBot="1" x14ac:dyDescent="0.3">
      <c r="A9" s="33" t="s">
        <v>10</v>
      </c>
      <c r="B9" s="16" t="e">
        <f>SUM(#REF!)</f>
        <v>#REF!</v>
      </c>
      <c r="C9" s="19"/>
      <c r="D9" s="31">
        <v>0</v>
      </c>
      <c r="E9" s="31">
        <v>0</v>
      </c>
      <c r="F9" s="30">
        <v>0</v>
      </c>
      <c r="G9" s="30">
        <v>0</v>
      </c>
      <c r="H9" s="30">
        <v>0</v>
      </c>
    </row>
    <row r="10" spans="1:233" ht="16.5" thickTop="1" thickBot="1" x14ac:dyDescent="0.3">
      <c r="A10" s="34" t="s">
        <v>11</v>
      </c>
      <c r="B10" s="20"/>
      <c r="C10" s="21"/>
      <c r="D10" s="32">
        <f>D6+D7+D8+D9</f>
        <v>4374564000</v>
      </c>
      <c r="E10" s="32">
        <f>E6+E7+E8+E9</f>
        <v>1093641000</v>
      </c>
      <c r="F10" s="32">
        <f>F6+F7+F8+F9</f>
        <v>1099776541.4200001</v>
      </c>
      <c r="G10" s="32">
        <f>G6+G7+G8+G9</f>
        <v>6135541.4199999869</v>
      </c>
      <c r="H10" s="86">
        <f>F10/E10</f>
        <v>1.0056101969659148</v>
      </c>
    </row>
    <row r="11" spans="1:233" ht="16.5" thickTop="1" thickBot="1" x14ac:dyDescent="0.3">
      <c r="A11" s="33" t="s">
        <v>12</v>
      </c>
      <c r="B11" s="16" t="e">
        <f>SUM(#REF!)</f>
        <v>#REF!</v>
      </c>
      <c r="C11" s="17"/>
      <c r="D11" s="30">
        <v>1200000</v>
      </c>
      <c r="E11" s="30">
        <v>0</v>
      </c>
      <c r="F11" s="30">
        <v>46383433.75</v>
      </c>
      <c r="G11" s="30">
        <f>F11-E11</f>
        <v>46383433.75</v>
      </c>
      <c r="H11" s="56" t="s">
        <v>59</v>
      </c>
    </row>
    <row r="12" spans="1:233" ht="16.5" thickTop="1" thickBot="1" x14ac:dyDescent="0.3">
      <c r="A12" s="22" t="s">
        <v>13</v>
      </c>
      <c r="B12" s="23" t="e">
        <f>B6+B7+B8+B9+B11</f>
        <v>#REF!</v>
      </c>
      <c r="C12" s="23">
        <f>C6+C7+C8+C9+C11</f>
        <v>0</v>
      </c>
      <c r="D12" s="23">
        <f>D6+D7+D8+D9+D11</f>
        <v>4375764000</v>
      </c>
      <c r="E12" s="23">
        <f>E6+E7+E8+E9+E11</f>
        <v>1093641000</v>
      </c>
      <c r="F12" s="23">
        <f>F10+F11</f>
        <v>1146159975.1700001</v>
      </c>
      <c r="G12" s="23">
        <f>G10+G11</f>
        <v>52518975.169999987</v>
      </c>
      <c r="H12" s="87">
        <f>F12/E12</f>
        <v>1.0480221344755729</v>
      </c>
    </row>
    <row r="13" spans="1:233" ht="15.75" thickTop="1" x14ac:dyDescent="0.25">
      <c r="A13" s="24"/>
      <c r="B13" s="25"/>
      <c r="C13" s="26"/>
      <c r="D13" s="26"/>
      <c r="E13" s="26"/>
      <c r="F13" s="26"/>
      <c r="G13" s="26"/>
      <c r="H13" s="26"/>
    </row>
    <row r="15" spans="1:233" x14ac:dyDescent="0.2">
      <c r="A15" s="88" t="s">
        <v>60</v>
      </c>
    </row>
  </sheetData>
  <mergeCells count="3">
    <mergeCell ref="B4:C4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C22"/>
  <sheetViews>
    <sheetView showGridLines="0" workbookViewId="0">
      <selection activeCell="A4" sqref="A4"/>
    </sheetView>
  </sheetViews>
  <sheetFormatPr defaultRowHeight="15" x14ac:dyDescent="0.25"/>
  <cols>
    <col min="1" max="1" width="11.85546875" style="37" customWidth="1"/>
    <col min="2" max="2" width="55.140625" style="37" bestFit="1" customWidth="1"/>
    <col min="3" max="3" width="34" style="37" customWidth="1"/>
    <col min="4" max="4" width="20.140625" style="37" bestFit="1" customWidth="1"/>
    <col min="5" max="16384" width="9.140625" style="37"/>
  </cols>
  <sheetData>
    <row r="2" spans="1:3" x14ac:dyDescent="0.25">
      <c r="A2" s="36" t="s">
        <v>0</v>
      </c>
      <c r="B2" s="36"/>
      <c r="C2" s="36"/>
    </row>
    <row r="3" spans="1:3" ht="15.75" thickBot="1" x14ac:dyDescent="0.3">
      <c r="A3" s="38" t="s">
        <v>70</v>
      </c>
      <c r="B3" s="38"/>
      <c r="C3" s="39"/>
    </row>
    <row r="4" spans="1:3" ht="15.75" customHeight="1" thickTop="1" x14ac:dyDescent="0.25">
      <c r="A4" s="40"/>
      <c r="B4" s="41"/>
      <c r="C4" s="129" t="s">
        <v>2</v>
      </c>
    </row>
    <row r="5" spans="1:3" ht="15.75" thickBot="1" x14ac:dyDescent="0.3">
      <c r="A5" s="120" t="s">
        <v>14</v>
      </c>
      <c r="B5" s="121"/>
      <c r="C5" s="113" t="s">
        <v>6</v>
      </c>
    </row>
    <row r="6" spans="1:3" ht="15.75" thickTop="1" x14ac:dyDescent="0.25">
      <c r="A6" s="40"/>
      <c r="B6" s="42"/>
      <c r="C6" s="43"/>
    </row>
    <row r="7" spans="1:3" x14ac:dyDescent="0.25">
      <c r="A7" s="50" t="s">
        <v>15</v>
      </c>
      <c r="B7" s="51" t="s">
        <v>16</v>
      </c>
      <c r="C7" s="28">
        <f>SUM(C8+C9+C10)</f>
        <v>71708001.416666657</v>
      </c>
    </row>
    <row r="8" spans="1:3" x14ac:dyDescent="0.25">
      <c r="A8" s="53" t="s">
        <v>17</v>
      </c>
      <c r="B8" s="54" t="s">
        <v>18</v>
      </c>
      <c r="C8" s="56">
        <v>43967261.666666664</v>
      </c>
    </row>
    <row r="9" spans="1:3" ht="14.25" customHeight="1" x14ac:dyDescent="0.25">
      <c r="A9" s="53" t="s">
        <v>19</v>
      </c>
      <c r="B9" s="54" t="s">
        <v>20</v>
      </c>
      <c r="C9" s="56">
        <v>9528239.75</v>
      </c>
    </row>
    <row r="10" spans="1:3" ht="14.25" customHeight="1" x14ac:dyDescent="0.25">
      <c r="A10" s="53" t="s">
        <v>21</v>
      </c>
      <c r="B10" s="57" t="s">
        <v>22</v>
      </c>
      <c r="C10" s="56">
        <v>18212500</v>
      </c>
    </row>
    <row r="11" spans="1:3" x14ac:dyDescent="0.25">
      <c r="A11" s="50" t="s">
        <v>23</v>
      </c>
      <c r="B11" s="52" t="s">
        <v>24</v>
      </c>
      <c r="C11" s="28">
        <v>94345000</v>
      </c>
    </row>
    <row r="12" spans="1:3" x14ac:dyDescent="0.25">
      <c r="A12" s="50" t="s">
        <v>25</v>
      </c>
      <c r="B12" s="51" t="s">
        <v>26</v>
      </c>
      <c r="C12" s="28">
        <f>'[1]Aneksi 2 - I detajuar'!K237</f>
        <v>40000</v>
      </c>
    </row>
    <row r="13" spans="1:3" x14ac:dyDescent="0.25">
      <c r="A13" s="50" t="s">
        <v>27</v>
      </c>
      <c r="B13" s="51" t="s">
        <v>28</v>
      </c>
      <c r="C13" s="28">
        <f>'[1]Aneksi 2 - I detajuar'!K238</f>
        <v>5000000</v>
      </c>
    </row>
    <row r="14" spans="1:3" x14ac:dyDescent="0.25">
      <c r="A14" s="50" t="s">
        <v>29</v>
      </c>
      <c r="B14" s="51" t="s">
        <v>30</v>
      </c>
      <c r="C14" s="28">
        <v>5300000</v>
      </c>
    </row>
    <row r="15" spans="1:3" x14ac:dyDescent="0.25">
      <c r="A15" s="50" t="s">
        <v>31</v>
      </c>
      <c r="B15" s="51" t="s">
        <v>32</v>
      </c>
      <c r="C15" s="28">
        <f>'[1]Aneksi 2 - I detajuar'!K242</f>
        <v>0</v>
      </c>
    </row>
    <row r="16" spans="1:3" x14ac:dyDescent="0.25">
      <c r="A16" s="50" t="s">
        <v>33</v>
      </c>
      <c r="B16" s="51" t="s">
        <v>34</v>
      </c>
      <c r="C16" s="28">
        <f>'[1]Aneksi 2 - I detajuar'!K243</f>
        <v>0</v>
      </c>
    </row>
    <row r="17" spans="1:3" ht="15.75" thickBot="1" x14ac:dyDescent="0.3">
      <c r="A17" s="50" t="s">
        <v>35</v>
      </c>
      <c r="B17" s="51" t="s">
        <v>36</v>
      </c>
      <c r="C17" s="28">
        <f>'[1]Aneksi 2 - I detajuar'!K244</f>
        <v>3000000</v>
      </c>
    </row>
    <row r="18" spans="1:3" ht="16.5" thickTop="1" thickBot="1" x14ac:dyDescent="0.3">
      <c r="A18" s="46"/>
      <c r="B18" s="47" t="s">
        <v>37</v>
      </c>
      <c r="C18" s="23">
        <f>C7+C11+C12+C13+C14+C15+C16+C17</f>
        <v>179393001.41666666</v>
      </c>
    </row>
    <row r="19" spans="1:3" ht="16.5" thickTop="1" thickBot="1" x14ac:dyDescent="0.3">
      <c r="A19" s="44" t="s">
        <v>38</v>
      </c>
      <c r="B19" s="45" t="s">
        <v>39</v>
      </c>
      <c r="C19" s="17">
        <v>0</v>
      </c>
    </row>
    <row r="20" spans="1:3" ht="16.5" thickTop="1" thickBot="1" x14ac:dyDescent="0.3">
      <c r="A20" s="122" t="s">
        <v>40</v>
      </c>
      <c r="B20" s="123"/>
      <c r="C20" s="23">
        <f>SUM(C7+C11+C12+C13+C14+C15+C16+C17+C19)</f>
        <v>179393001.41666666</v>
      </c>
    </row>
    <row r="21" spans="1:3" ht="15.75" thickTop="1" x14ac:dyDescent="0.25"/>
    <row r="22" spans="1:3" x14ac:dyDescent="0.25">
      <c r="C22" s="48"/>
    </row>
  </sheetData>
  <mergeCells count="2">
    <mergeCell ref="A5:B5"/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C26" sqref="C26"/>
    </sheetView>
  </sheetViews>
  <sheetFormatPr defaultRowHeight="15" x14ac:dyDescent="0.25"/>
  <cols>
    <col min="1" max="1" width="11.85546875" style="37" customWidth="1"/>
    <col min="2" max="2" width="55.140625" style="37" bestFit="1" customWidth="1"/>
    <col min="3" max="3" width="34" style="37" customWidth="1"/>
    <col min="4" max="4" width="21.5703125" style="2" customWidth="1"/>
    <col min="5" max="5" width="24.5703125" style="2" customWidth="1"/>
    <col min="6" max="6" width="19.5703125" style="2" customWidth="1"/>
    <col min="7" max="7" width="19.85546875" style="2" customWidth="1"/>
    <col min="8" max="16384" width="9.140625" style="37"/>
  </cols>
  <sheetData>
    <row r="1" spans="1:7" x14ac:dyDescent="0.25">
      <c r="D1" s="1"/>
      <c r="E1" s="1"/>
      <c r="F1" s="1"/>
      <c r="G1" s="1"/>
    </row>
    <row r="2" spans="1:7" x14ac:dyDescent="0.25">
      <c r="A2" s="36" t="s">
        <v>0</v>
      </c>
      <c r="B2" s="36"/>
      <c r="C2" s="36"/>
      <c r="D2" s="3"/>
      <c r="E2" s="3"/>
      <c r="F2" s="3"/>
      <c r="G2" s="3"/>
    </row>
    <row r="3" spans="1:7" ht="15.75" thickBot="1" x14ac:dyDescent="0.3">
      <c r="A3" s="38" t="s">
        <v>64</v>
      </c>
      <c r="B3" s="38"/>
      <c r="C3" s="39"/>
      <c r="D3" s="3"/>
      <c r="E3" s="3"/>
      <c r="F3" s="3"/>
      <c r="G3" s="3"/>
    </row>
    <row r="4" spans="1:7" ht="42.75" customHeight="1" thickTop="1" x14ac:dyDescent="0.25">
      <c r="A4" s="40"/>
      <c r="B4" s="41"/>
      <c r="C4" s="27" t="s">
        <v>2</v>
      </c>
      <c r="D4" s="116" t="s">
        <v>61</v>
      </c>
      <c r="E4" s="116" t="s">
        <v>62</v>
      </c>
      <c r="F4" s="90" t="s">
        <v>58</v>
      </c>
      <c r="G4" s="89" t="s">
        <v>58</v>
      </c>
    </row>
    <row r="5" spans="1:7" ht="15.75" thickBot="1" x14ac:dyDescent="0.3">
      <c r="A5" s="120" t="s">
        <v>14</v>
      </c>
      <c r="B5" s="121"/>
      <c r="C5" s="12" t="s">
        <v>6</v>
      </c>
      <c r="D5" s="117"/>
      <c r="E5" s="117"/>
      <c r="F5" s="12" t="s">
        <v>66</v>
      </c>
      <c r="G5" s="91" t="s">
        <v>57</v>
      </c>
    </row>
    <row r="6" spans="1:7" ht="15.75" thickTop="1" x14ac:dyDescent="0.25">
      <c r="A6" s="40"/>
      <c r="B6" s="42"/>
      <c r="C6" s="43"/>
      <c r="D6" s="29"/>
      <c r="E6" s="29"/>
      <c r="F6" s="29"/>
      <c r="G6" s="84"/>
    </row>
    <row r="7" spans="1:7" x14ac:dyDescent="0.25">
      <c r="A7" s="50" t="s">
        <v>15</v>
      </c>
      <c r="B7" s="51" t="s">
        <v>16</v>
      </c>
      <c r="C7" s="28">
        <f>SUM(C8+C9+C10)</f>
        <v>71708001.416666657</v>
      </c>
      <c r="D7" s="28">
        <f t="shared" ref="D7:F7" si="0">SUM(D8+D9+D10)</f>
        <v>16618833.4575</v>
      </c>
      <c r="E7" s="28">
        <f t="shared" si="0"/>
        <v>14313333.850000001</v>
      </c>
      <c r="F7" s="28">
        <f t="shared" si="0"/>
        <v>-2305499.6075000004</v>
      </c>
      <c r="G7" s="96">
        <f t="shared" ref="G7:G12" si="1">E7/D7</f>
        <v>0.86127187486438539</v>
      </c>
    </row>
    <row r="8" spans="1:7" x14ac:dyDescent="0.25">
      <c r="A8" s="53" t="s">
        <v>17</v>
      </c>
      <c r="B8" s="54" t="s">
        <v>18</v>
      </c>
      <c r="C8" s="56">
        <v>43967261.666666664</v>
      </c>
      <c r="D8" s="30">
        <v>8467989</v>
      </c>
      <c r="E8" s="30">
        <v>6449906.3399999999</v>
      </c>
      <c r="F8" s="30">
        <f>E8-D8</f>
        <v>-2018082.6600000001</v>
      </c>
      <c r="G8" s="85">
        <f t="shared" si="1"/>
        <v>0.76168100123890092</v>
      </c>
    </row>
    <row r="9" spans="1:7" ht="14.25" customHeight="1" x14ac:dyDescent="0.25">
      <c r="A9" s="53" t="s">
        <v>19</v>
      </c>
      <c r="B9" s="54" t="s">
        <v>20</v>
      </c>
      <c r="C9" s="56">
        <v>9528239.75</v>
      </c>
      <c r="D9" s="30">
        <v>2175844.4575</v>
      </c>
      <c r="E9" s="30">
        <v>2175844.46</v>
      </c>
      <c r="F9" s="30">
        <f>E9-D9</f>
        <v>2.4999999441206455E-3</v>
      </c>
      <c r="G9" s="85">
        <f t="shared" si="1"/>
        <v>1.0000000011489791</v>
      </c>
    </row>
    <row r="10" spans="1:7" ht="14.25" customHeight="1" x14ac:dyDescent="0.25">
      <c r="A10" s="53" t="s">
        <v>21</v>
      </c>
      <c r="B10" s="57" t="s">
        <v>22</v>
      </c>
      <c r="C10" s="56">
        <v>18212500</v>
      </c>
      <c r="D10" s="30">
        <v>5975000</v>
      </c>
      <c r="E10" s="30">
        <v>5687583.0499999998</v>
      </c>
      <c r="F10" s="30">
        <f>E10-D10</f>
        <v>-287416.95000000019</v>
      </c>
      <c r="G10" s="85">
        <f t="shared" si="1"/>
        <v>0.9518967447698744</v>
      </c>
    </row>
    <row r="11" spans="1:7" x14ac:dyDescent="0.25">
      <c r="A11" s="50" t="s">
        <v>23</v>
      </c>
      <c r="B11" s="52" t="s">
        <v>24</v>
      </c>
      <c r="C11" s="28">
        <v>94345000</v>
      </c>
      <c r="D11" s="28">
        <v>18403557.692307692</v>
      </c>
      <c r="E11" s="28">
        <v>16130014.09</v>
      </c>
      <c r="F11" s="28">
        <f>E11-D11</f>
        <v>-2273543.6023076922</v>
      </c>
      <c r="G11" s="96">
        <f t="shared" si="1"/>
        <v>0.87646173417556184</v>
      </c>
    </row>
    <row r="12" spans="1:7" x14ac:dyDescent="0.25">
      <c r="A12" s="50" t="s">
        <v>25</v>
      </c>
      <c r="B12" s="51" t="s">
        <v>26</v>
      </c>
      <c r="C12" s="28">
        <f>'[1]Aneksi 2 - I detajuar'!K237</f>
        <v>40000</v>
      </c>
      <c r="D12" s="17">
        <v>40000</v>
      </c>
      <c r="E12" s="17">
        <v>15000</v>
      </c>
      <c r="F12" s="17">
        <f>E12-D12</f>
        <v>-25000</v>
      </c>
      <c r="G12" s="93">
        <f t="shared" si="1"/>
        <v>0.375</v>
      </c>
    </row>
    <row r="13" spans="1:7" x14ac:dyDescent="0.25">
      <c r="A13" s="50" t="s">
        <v>27</v>
      </c>
      <c r="B13" s="51" t="s">
        <v>28</v>
      </c>
      <c r="C13" s="28">
        <f>'[1]Aneksi 2 - I detajuar'!K238</f>
        <v>5000000</v>
      </c>
      <c r="D13" s="94">
        <v>0</v>
      </c>
      <c r="E13" s="94">
        <v>0</v>
      </c>
      <c r="F13" s="94">
        <v>0</v>
      </c>
      <c r="G13" s="16" t="s">
        <v>63</v>
      </c>
    </row>
    <row r="14" spans="1:7" x14ac:dyDescent="0.25">
      <c r="A14" s="50" t="s">
        <v>29</v>
      </c>
      <c r="B14" s="51" t="s">
        <v>30</v>
      </c>
      <c r="C14" s="28">
        <v>5300000</v>
      </c>
      <c r="D14" s="28">
        <v>1325000</v>
      </c>
      <c r="E14" s="28">
        <v>1309770</v>
      </c>
      <c r="F14" s="28">
        <f>E14-D14</f>
        <v>-15230</v>
      </c>
      <c r="G14" s="99">
        <f>E14/D14</f>
        <v>0.98850566037735854</v>
      </c>
    </row>
    <row r="15" spans="1:7" x14ac:dyDescent="0.25">
      <c r="A15" s="50" t="s">
        <v>31</v>
      </c>
      <c r="B15" s="51" t="s">
        <v>32</v>
      </c>
      <c r="C15" s="28">
        <f>'[1]Aneksi 2 - I detajuar'!K242</f>
        <v>0</v>
      </c>
      <c r="D15" s="98">
        <v>0</v>
      </c>
      <c r="E15" s="98">
        <v>0</v>
      </c>
      <c r="F15" s="98">
        <v>0</v>
      </c>
      <c r="G15" s="16" t="s">
        <v>63</v>
      </c>
    </row>
    <row r="16" spans="1:7" x14ac:dyDescent="0.25">
      <c r="A16" s="50" t="s">
        <v>33</v>
      </c>
      <c r="B16" s="51" t="s">
        <v>34</v>
      </c>
      <c r="C16" s="28">
        <f>'[1]Aneksi 2 - I detajuar'!K243</f>
        <v>0</v>
      </c>
      <c r="D16" s="98">
        <v>0</v>
      </c>
      <c r="E16" s="98">
        <v>0</v>
      </c>
      <c r="F16" s="98">
        <v>0</v>
      </c>
      <c r="G16" s="16" t="s">
        <v>63</v>
      </c>
    </row>
    <row r="17" spans="1:7" ht="15.75" thickBot="1" x14ac:dyDescent="0.3">
      <c r="A17" s="50" t="s">
        <v>35</v>
      </c>
      <c r="B17" s="51" t="s">
        <v>36</v>
      </c>
      <c r="C17" s="28">
        <f>'[1]Aneksi 2 - I detajuar'!K244</f>
        <v>3000000</v>
      </c>
      <c r="D17" s="95">
        <v>0</v>
      </c>
      <c r="E17" s="95">
        <v>0</v>
      </c>
      <c r="F17" s="95">
        <v>0</v>
      </c>
      <c r="G17" s="16" t="s">
        <v>63</v>
      </c>
    </row>
    <row r="18" spans="1:7" ht="16.5" thickTop="1" thickBot="1" x14ac:dyDescent="0.3">
      <c r="A18" s="46"/>
      <c r="B18" s="47" t="s">
        <v>37</v>
      </c>
      <c r="C18" s="23">
        <f>C7+C11+C12+C13+C14+C15+C16+C17</f>
        <v>179393001.41666666</v>
      </c>
      <c r="D18" s="23">
        <f>D7+D11+D12+D13+D14+D15+D16+D17</f>
        <v>36387391.149807692</v>
      </c>
      <c r="E18" s="23">
        <f>E7+E11+E12+E13+E14+E15+E16+E17</f>
        <v>31768117.940000001</v>
      </c>
      <c r="F18" s="23">
        <f t="shared" ref="F18" si="2">F7+F11+F12+F13+F14+F15+F16+F17</f>
        <v>-4619273.2098076921</v>
      </c>
      <c r="G18" s="87">
        <f>E18/D18</f>
        <v>0.8730529157534257</v>
      </c>
    </row>
    <row r="19" spans="1:7" ht="16.5" thickTop="1" thickBot="1" x14ac:dyDescent="0.3">
      <c r="A19" s="44" t="s">
        <v>38</v>
      </c>
      <c r="B19" s="45" t="s">
        <v>39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6.5" thickTop="1" thickBot="1" x14ac:dyDescent="0.3">
      <c r="A20" s="122" t="s">
        <v>40</v>
      </c>
      <c r="B20" s="123"/>
      <c r="C20" s="23">
        <f>SUM(C7+C11+C12+C13+C14+C15+C16+C17+C19)</f>
        <v>179393001.41666666</v>
      </c>
      <c r="D20" s="23">
        <f t="shared" ref="D20:F20" si="3">SUM(D7+D11+D12+D13+D14+D15+D16+D17+D19)</f>
        <v>36387391.149807692</v>
      </c>
      <c r="E20" s="23">
        <f t="shared" si="3"/>
        <v>31768117.940000001</v>
      </c>
      <c r="F20" s="23">
        <f t="shared" si="3"/>
        <v>-4619273.2098076921</v>
      </c>
      <c r="G20" s="87">
        <f>E20/D20</f>
        <v>0.8730529157534257</v>
      </c>
    </row>
    <row r="21" spans="1:7" ht="15.75" thickTop="1" x14ac:dyDescent="0.25"/>
    <row r="22" spans="1:7" x14ac:dyDescent="0.25">
      <c r="A22" s="100" t="s">
        <v>65</v>
      </c>
      <c r="C22" s="48"/>
    </row>
  </sheetData>
  <mergeCells count="4">
    <mergeCell ref="A5:B5"/>
    <mergeCell ref="A20:B20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D37"/>
  <sheetViews>
    <sheetView showGridLines="0" workbookViewId="0">
      <selection activeCell="B19" sqref="B19:C19"/>
    </sheetView>
  </sheetViews>
  <sheetFormatPr defaultColWidth="15.85546875" defaultRowHeight="11.25" x14ac:dyDescent="0.2"/>
  <cols>
    <col min="1" max="1" width="15.85546875" style="74" customWidth="1"/>
    <col min="2" max="2" width="63.42578125" style="74" bestFit="1" customWidth="1"/>
    <col min="3" max="7" width="26.140625" style="74" customWidth="1"/>
    <col min="8" max="16384" width="15.85546875" style="74"/>
  </cols>
  <sheetData>
    <row r="2" spans="1:4" s="60" customFormat="1" ht="15" x14ac:dyDescent="0.25">
      <c r="A2" s="58" t="s">
        <v>0</v>
      </c>
      <c r="B2" s="36"/>
      <c r="C2" s="59"/>
    </row>
    <row r="3" spans="1:4" s="60" customFormat="1" ht="15.75" thickBot="1" x14ac:dyDescent="0.3">
      <c r="A3" s="128" t="s">
        <v>71</v>
      </c>
      <c r="B3" s="128"/>
      <c r="C3" s="3"/>
    </row>
    <row r="4" spans="1:4" s="60" customFormat="1" ht="15" customHeight="1" thickTop="1" thickBot="1" x14ac:dyDescent="0.3">
      <c r="A4" s="40"/>
      <c r="B4" s="41"/>
      <c r="C4" s="13" t="s">
        <v>2</v>
      </c>
    </row>
    <row r="5" spans="1:4" s="60" customFormat="1" ht="16.5" thickTop="1" thickBot="1" x14ac:dyDescent="0.3">
      <c r="A5" s="120" t="s">
        <v>41</v>
      </c>
      <c r="B5" s="121"/>
      <c r="C5" s="61" t="s">
        <v>42</v>
      </c>
    </row>
    <row r="6" spans="1:4" s="60" customFormat="1" ht="15.75" thickTop="1" x14ac:dyDescent="0.25">
      <c r="A6" s="62"/>
      <c r="B6" s="63"/>
      <c r="C6" s="64"/>
    </row>
    <row r="7" spans="1:4" s="60" customFormat="1" ht="15" x14ac:dyDescent="0.25">
      <c r="A7" s="75" t="s">
        <v>15</v>
      </c>
      <c r="B7" s="52" t="s">
        <v>43</v>
      </c>
      <c r="C7" s="76">
        <f>SUM(C8,C9,C10,C11,C12,C13)</f>
        <v>5900800</v>
      </c>
      <c r="D7" s="65"/>
    </row>
    <row r="8" spans="1:4" s="60" customFormat="1" ht="15" x14ac:dyDescent="0.25">
      <c r="A8" s="78" t="s">
        <v>17</v>
      </c>
      <c r="B8" s="55" t="s">
        <v>44</v>
      </c>
      <c r="C8" s="79">
        <v>1200000</v>
      </c>
    </row>
    <row r="9" spans="1:4" s="60" customFormat="1" ht="15" x14ac:dyDescent="0.25">
      <c r="A9" s="78" t="s">
        <v>19</v>
      </c>
      <c r="B9" s="80" t="s">
        <v>45</v>
      </c>
      <c r="C9" s="81">
        <v>2740800</v>
      </c>
    </row>
    <row r="10" spans="1:4" s="60" customFormat="1" ht="15" x14ac:dyDescent="0.25">
      <c r="A10" s="78" t="s">
        <v>21</v>
      </c>
      <c r="B10" s="55" t="s">
        <v>46</v>
      </c>
      <c r="C10" s="79">
        <v>900000</v>
      </c>
    </row>
    <row r="11" spans="1:4" s="60" customFormat="1" ht="15" x14ac:dyDescent="0.25">
      <c r="A11" s="78" t="s">
        <v>47</v>
      </c>
      <c r="B11" s="55" t="s">
        <v>48</v>
      </c>
      <c r="C11" s="79">
        <v>0</v>
      </c>
    </row>
    <row r="12" spans="1:4" s="60" customFormat="1" ht="15" x14ac:dyDescent="0.25">
      <c r="A12" s="78" t="s">
        <v>49</v>
      </c>
      <c r="B12" s="55" t="s">
        <v>50</v>
      </c>
      <c r="C12" s="79">
        <v>1060000</v>
      </c>
      <c r="D12" s="66"/>
    </row>
    <row r="13" spans="1:4" s="60" customFormat="1" ht="15" x14ac:dyDescent="0.25">
      <c r="A13" s="78" t="s">
        <v>51</v>
      </c>
      <c r="B13" s="55" t="s">
        <v>52</v>
      </c>
      <c r="C13" s="79">
        <v>0</v>
      </c>
    </row>
    <row r="14" spans="1:4" s="60" customFormat="1" ht="15" x14ac:dyDescent="0.25">
      <c r="A14" s="75" t="s">
        <v>23</v>
      </c>
      <c r="B14" s="52" t="s">
        <v>53</v>
      </c>
      <c r="C14" s="76">
        <v>0</v>
      </c>
    </row>
    <row r="15" spans="1:4" s="60" customFormat="1" ht="15.75" thickBot="1" x14ac:dyDescent="0.3">
      <c r="A15" s="75" t="s">
        <v>25</v>
      </c>
      <c r="B15" s="52" t="s">
        <v>54</v>
      </c>
      <c r="C15" s="77">
        <v>0</v>
      </c>
    </row>
    <row r="16" spans="1:4" s="60" customFormat="1" ht="16.5" thickTop="1" thickBot="1" x14ac:dyDescent="0.3">
      <c r="A16" s="124" t="s">
        <v>13</v>
      </c>
      <c r="B16" s="125"/>
      <c r="C16" s="67">
        <f>C7+C14+C15</f>
        <v>5900800</v>
      </c>
    </row>
    <row r="17" spans="1:4" s="60" customFormat="1" ht="11.25" customHeight="1" thickTop="1" x14ac:dyDescent="0.25">
      <c r="A17" s="68"/>
      <c r="B17" s="69"/>
      <c r="C17" s="69"/>
    </row>
    <row r="18" spans="1:4" s="60" customFormat="1" ht="11.25" customHeight="1" x14ac:dyDescent="0.2">
      <c r="A18" s="5"/>
      <c r="B18" s="70"/>
      <c r="C18" s="5"/>
      <c r="D18" s="5"/>
    </row>
    <row r="19" spans="1:4" s="60" customFormat="1" ht="46.5" customHeight="1" x14ac:dyDescent="0.2">
      <c r="A19" s="5"/>
      <c r="B19" s="126"/>
      <c r="C19" s="126"/>
      <c r="D19" s="5"/>
    </row>
    <row r="20" spans="1:4" s="60" customFormat="1" ht="12" customHeight="1" x14ac:dyDescent="0.2">
      <c r="A20" s="127"/>
      <c r="B20" s="127"/>
      <c r="C20" s="127"/>
      <c r="D20" s="127"/>
    </row>
    <row r="21" spans="1:4" s="60" customFormat="1" ht="12" customHeight="1" x14ac:dyDescent="0.2">
      <c r="A21" s="127"/>
      <c r="B21" s="127"/>
      <c r="C21" s="127"/>
      <c r="D21" s="127"/>
    </row>
    <row r="22" spans="1:4" s="60" customFormat="1" ht="12" customHeight="1" x14ac:dyDescent="0.2">
      <c r="A22" s="127"/>
      <c r="B22" s="127"/>
      <c r="C22" s="127"/>
      <c r="D22" s="127"/>
    </row>
    <row r="23" spans="1:4" s="71" customFormat="1" x14ac:dyDescent="0.2"/>
    <row r="24" spans="1:4" s="72" customFormat="1" x14ac:dyDescent="0.2"/>
    <row r="37" spans="3:4" x14ac:dyDescent="0.2">
      <c r="C37" s="73"/>
      <c r="D37" s="73"/>
    </row>
  </sheetData>
  <mergeCells count="5">
    <mergeCell ref="A16:B16"/>
    <mergeCell ref="B19:C19"/>
    <mergeCell ref="A20:D22"/>
    <mergeCell ref="A3:B3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B23" sqref="B23"/>
    </sheetView>
  </sheetViews>
  <sheetFormatPr defaultColWidth="15.85546875" defaultRowHeight="12" x14ac:dyDescent="0.2"/>
  <cols>
    <col min="1" max="1" width="15.85546875" style="74" customWidth="1"/>
    <col min="2" max="2" width="63.42578125" style="74" bestFit="1" customWidth="1"/>
    <col min="3" max="3" width="26.140625" style="74" customWidth="1"/>
    <col min="4" max="5" width="24.5703125" style="2" customWidth="1"/>
    <col min="6" max="6" width="19.5703125" style="2" customWidth="1"/>
    <col min="7" max="7" width="19.85546875" style="2" customWidth="1"/>
    <col min="8" max="9" width="26.140625" style="74" customWidth="1"/>
    <col min="10" max="16384" width="15.85546875" style="74"/>
  </cols>
  <sheetData>
    <row r="1" spans="1:7" x14ac:dyDescent="0.2">
      <c r="D1" s="1"/>
      <c r="E1" s="1"/>
      <c r="F1" s="1"/>
      <c r="G1" s="1"/>
    </row>
    <row r="2" spans="1:7" s="60" customFormat="1" ht="15" x14ac:dyDescent="0.25">
      <c r="A2" s="58" t="s">
        <v>0</v>
      </c>
      <c r="B2" s="36"/>
      <c r="C2" s="59"/>
      <c r="D2" s="3"/>
      <c r="E2" s="3"/>
      <c r="F2" s="3"/>
      <c r="G2" s="3"/>
    </row>
    <row r="3" spans="1:7" s="60" customFormat="1" ht="15.75" thickBot="1" x14ac:dyDescent="0.3">
      <c r="A3" s="128" t="s">
        <v>67</v>
      </c>
      <c r="B3" s="128"/>
      <c r="C3" s="3"/>
      <c r="D3" s="3"/>
      <c r="E3" s="3"/>
      <c r="F3" s="3"/>
      <c r="G3" s="3"/>
    </row>
    <row r="4" spans="1:7" s="60" customFormat="1" ht="15" customHeight="1" thickTop="1" thickBot="1" x14ac:dyDescent="0.3">
      <c r="A4" s="40"/>
      <c r="B4" s="41"/>
      <c r="C4" s="49" t="s">
        <v>2</v>
      </c>
      <c r="D4" s="116" t="s">
        <v>68</v>
      </c>
      <c r="E4" s="118" t="s">
        <v>62</v>
      </c>
      <c r="F4" s="83" t="s">
        <v>58</v>
      </c>
      <c r="G4" s="82" t="s">
        <v>58</v>
      </c>
    </row>
    <row r="5" spans="1:7" s="60" customFormat="1" ht="16.5" thickTop="1" thickBot="1" x14ac:dyDescent="0.3">
      <c r="A5" s="120" t="s">
        <v>41</v>
      </c>
      <c r="B5" s="121"/>
      <c r="C5" s="103" t="s">
        <v>55</v>
      </c>
      <c r="D5" s="117"/>
      <c r="E5" s="119"/>
      <c r="F5" s="11" t="s">
        <v>66</v>
      </c>
      <c r="G5" s="11" t="s">
        <v>57</v>
      </c>
    </row>
    <row r="6" spans="1:7" s="60" customFormat="1" ht="15.75" thickTop="1" x14ac:dyDescent="0.25">
      <c r="A6" s="62"/>
      <c r="B6" s="63"/>
      <c r="C6" s="64"/>
      <c r="D6" s="102"/>
      <c r="E6" s="102"/>
      <c r="F6" s="102"/>
      <c r="G6" s="101"/>
    </row>
    <row r="7" spans="1:7" s="60" customFormat="1" ht="15" x14ac:dyDescent="0.25">
      <c r="A7" s="75" t="s">
        <v>15</v>
      </c>
      <c r="B7" s="52" t="s">
        <v>43</v>
      </c>
      <c r="C7" s="76">
        <f>SUM(C8,C9,C10,C11,C12,C13)</f>
        <v>5900800</v>
      </c>
      <c r="D7" s="76">
        <f t="shared" ref="D7:G7" si="0">SUM(D8,D9,D10,D11,D12,D13)</f>
        <v>1035000</v>
      </c>
      <c r="E7" s="76">
        <f t="shared" si="0"/>
        <v>790199.9</v>
      </c>
      <c r="F7" s="106">
        <f t="shared" si="0"/>
        <v>-244800.09999999998</v>
      </c>
      <c r="G7" s="112">
        <f t="shared" si="0"/>
        <v>1.3653332222222223</v>
      </c>
    </row>
    <row r="8" spans="1:7" s="60" customFormat="1" ht="15" x14ac:dyDescent="0.25">
      <c r="A8" s="78" t="s">
        <v>17</v>
      </c>
      <c r="B8" s="55" t="s">
        <v>44</v>
      </c>
      <c r="C8" s="79">
        <v>1200000</v>
      </c>
      <c r="D8" s="104">
        <v>0</v>
      </c>
      <c r="E8" s="104">
        <v>0</v>
      </c>
      <c r="F8" s="107">
        <v>0</v>
      </c>
      <c r="G8" s="105" t="s">
        <v>63</v>
      </c>
    </row>
    <row r="9" spans="1:7" s="60" customFormat="1" ht="15" x14ac:dyDescent="0.25">
      <c r="A9" s="78" t="s">
        <v>19</v>
      </c>
      <c r="B9" s="80" t="s">
        <v>45</v>
      </c>
      <c r="C9" s="81">
        <v>2740800</v>
      </c>
      <c r="D9" s="104">
        <v>0</v>
      </c>
      <c r="E9" s="104">
        <v>0</v>
      </c>
      <c r="F9" s="107">
        <v>0</v>
      </c>
      <c r="G9" s="105" t="s">
        <v>63</v>
      </c>
    </row>
    <row r="10" spans="1:7" s="60" customFormat="1" ht="15" x14ac:dyDescent="0.25">
      <c r="A10" s="78" t="s">
        <v>21</v>
      </c>
      <c r="B10" s="55" t="s">
        <v>46</v>
      </c>
      <c r="C10" s="79">
        <v>900000</v>
      </c>
      <c r="D10" s="30">
        <v>900000</v>
      </c>
      <c r="E10" s="30">
        <v>712799.9</v>
      </c>
      <c r="F10" s="108">
        <f>E10-D10</f>
        <v>-187200.09999999998</v>
      </c>
      <c r="G10" s="92">
        <f>E10/D10</f>
        <v>0.79199988888888895</v>
      </c>
    </row>
    <row r="11" spans="1:7" s="60" customFormat="1" ht="15" x14ac:dyDescent="0.25">
      <c r="A11" s="78" t="s">
        <v>47</v>
      </c>
      <c r="B11" s="55" t="s">
        <v>48</v>
      </c>
      <c r="C11" s="79">
        <v>0</v>
      </c>
      <c r="D11" s="30">
        <v>0</v>
      </c>
      <c r="E11" s="30">
        <v>0</v>
      </c>
      <c r="F11" s="109">
        <v>0</v>
      </c>
      <c r="G11" s="30">
        <v>0</v>
      </c>
    </row>
    <row r="12" spans="1:7" s="60" customFormat="1" ht="15" x14ac:dyDescent="0.25">
      <c r="A12" s="78" t="s">
        <v>49</v>
      </c>
      <c r="B12" s="55" t="s">
        <v>50</v>
      </c>
      <c r="C12" s="79">
        <v>1060000</v>
      </c>
      <c r="D12" s="79">
        <v>135000</v>
      </c>
      <c r="E12" s="79">
        <v>77400</v>
      </c>
      <c r="F12" s="108">
        <f>E12-D12</f>
        <v>-57600</v>
      </c>
      <c r="G12" s="85">
        <f>E12/D12</f>
        <v>0.57333333333333336</v>
      </c>
    </row>
    <row r="13" spans="1:7" s="60" customFormat="1" ht="15" x14ac:dyDescent="0.25">
      <c r="A13" s="78" t="s">
        <v>51</v>
      </c>
      <c r="B13" s="55" t="s">
        <v>52</v>
      </c>
      <c r="C13" s="79">
        <v>0</v>
      </c>
      <c r="D13" s="30">
        <v>0</v>
      </c>
      <c r="E13" s="30">
        <v>0</v>
      </c>
      <c r="F13" s="108">
        <v>0</v>
      </c>
      <c r="G13" s="97" t="s">
        <v>63</v>
      </c>
    </row>
    <row r="14" spans="1:7" s="60" customFormat="1" ht="15" x14ac:dyDescent="0.25">
      <c r="A14" s="75" t="s">
        <v>23</v>
      </c>
      <c r="B14" s="52" t="s">
        <v>53</v>
      </c>
      <c r="C14" s="76">
        <v>0</v>
      </c>
      <c r="D14" s="30">
        <v>0</v>
      </c>
      <c r="E14" s="30">
        <v>0</v>
      </c>
      <c r="F14" s="108">
        <v>0</v>
      </c>
      <c r="G14" s="97" t="s">
        <v>63</v>
      </c>
    </row>
    <row r="15" spans="1:7" s="60" customFormat="1" ht="15.75" thickBot="1" x14ac:dyDescent="0.3">
      <c r="A15" s="75" t="s">
        <v>25</v>
      </c>
      <c r="B15" s="52" t="s">
        <v>54</v>
      </c>
      <c r="C15" s="77">
        <v>0</v>
      </c>
      <c r="D15" s="30">
        <v>0</v>
      </c>
      <c r="E15" s="30">
        <v>0</v>
      </c>
      <c r="F15" s="108">
        <v>0</v>
      </c>
      <c r="G15" s="97" t="s">
        <v>63</v>
      </c>
    </row>
    <row r="16" spans="1:7" s="60" customFormat="1" ht="16.5" thickTop="1" thickBot="1" x14ac:dyDescent="0.3">
      <c r="A16" s="124" t="s">
        <v>13</v>
      </c>
      <c r="B16" s="125"/>
      <c r="C16" s="67">
        <f>C7+C14+C15</f>
        <v>5900800</v>
      </c>
      <c r="D16" s="67">
        <f>D7+D14+D15</f>
        <v>1035000</v>
      </c>
      <c r="E16" s="67">
        <f t="shared" ref="E16:F16" si="1">E7+E14+E15</f>
        <v>790199.9</v>
      </c>
      <c r="F16" s="110">
        <f t="shared" si="1"/>
        <v>-244800.09999999998</v>
      </c>
      <c r="G16" s="87">
        <f>E16/D16</f>
        <v>0.76347816425120774</v>
      </c>
    </row>
    <row r="17" spans="1:7" s="60" customFormat="1" ht="11.25" customHeight="1" thickTop="1" x14ac:dyDescent="0.25">
      <c r="A17" s="68"/>
      <c r="B17" s="69"/>
      <c r="C17" s="69"/>
      <c r="D17" s="2"/>
      <c r="E17" s="2"/>
      <c r="F17" s="111"/>
      <c r="G17" s="2"/>
    </row>
    <row r="18" spans="1:7" s="60" customFormat="1" ht="11.25" customHeight="1" x14ac:dyDescent="0.2">
      <c r="A18" s="5"/>
      <c r="B18" s="70"/>
      <c r="C18" s="5"/>
      <c r="D18" s="2"/>
      <c r="E18" s="2"/>
      <c r="F18" s="2"/>
      <c r="G18" s="2"/>
    </row>
    <row r="19" spans="1:7" s="60" customFormat="1" ht="46.5" customHeight="1" x14ac:dyDescent="0.2">
      <c r="A19" s="5"/>
      <c r="B19" s="126"/>
      <c r="C19" s="126"/>
      <c r="D19" s="126"/>
      <c r="E19" s="126"/>
      <c r="F19" s="2"/>
      <c r="G19" s="2"/>
    </row>
    <row r="20" spans="1:7" s="60" customFormat="1" ht="12" customHeight="1" x14ac:dyDescent="0.2">
      <c r="A20" s="127"/>
      <c r="B20" s="127"/>
      <c r="C20" s="127"/>
      <c r="D20" s="127"/>
      <c r="E20" s="127"/>
      <c r="F20" s="127"/>
      <c r="G20" s="2"/>
    </row>
    <row r="21" spans="1:7" s="60" customFormat="1" ht="12" customHeight="1" x14ac:dyDescent="0.2">
      <c r="A21" s="127"/>
      <c r="B21" s="127"/>
      <c r="C21" s="127"/>
      <c r="D21" s="127"/>
      <c r="E21" s="127"/>
      <c r="F21" s="127"/>
      <c r="G21" s="2"/>
    </row>
    <row r="22" spans="1:7" s="60" customFormat="1" ht="12" customHeight="1" x14ac:dyDescent="0.2">
      <c r="A22" s="127"/>
      <c r="B22" s="127"/>
      <c r="C22" s="127"/>
      <c r="D22" s="127"/>
      <c r="E22" s="127"/>
      <c r="F22" s="127"/>
      <c r="G22" s="2"/>
    </row>
    <row r="23" spans="1:7" s="71" customFormat="1" x14ac:dyDescent="0.2">
      <c r="D23" s="2"/>
      <c r="E23" s="2"/>
      <c r="F23" s="2"/>
      <c r="G23" s="2"/>
    </row>
    <row r="24" spans="1:7" s="72" customFormat="1" x14ac:dyDescent="0.2">
      <c r="D24" s="2"/>
      <c r="E24" s="2"/>
      <c r="F24" s="2"/>
      <c r="G24" s="2"/>
    </row>
    <row r="37" spans="3:3" x14ac:dyDescent="0.2">
      <c r="C37" s="73"/>
    </row>
  </sheetData>
  <mergeCells count="7">
    <mergeCell ref="A3:B3"/>
    <mergeCell ref="A5:B5"/>
    <mergeCell ref="A16:B16"/>
    <mergeCell ref="B19:E19"/>
    <mergeCell ref="A20:F22"/>
    <mergeCell ref="E4:E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 ardhurat </vt:lpstr>
      <vt:lpstr>Realizimi 3 M I 2019-Te ardhura</vt:lpstr>
      <vt:lpstr>Shpenzimet</vt:lpstr>
      <vt:lpstr>Realizimi 3M I 2019-shpenzimet</vt:lpstr>
      <vt:lpstr>Shpenzimet kapitale</vt:lpstr>
      <vt:lpstr>Realizim shpenz. kapit 3M 2019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Eneida Ruçi</cp:lastModifiedBy>
  <dcterms:created xsi:type="dcterms:W3CDTF">2020-01-09T10:55:43Z</dcterms:created>
  <dcterms:modified xsi:type="dcterms:W3CDTF">2020-01-13T09:51:55Z</dcterms:modified>
</cp:coreProperties>
</file>